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iagrams/data1.xml" ContentType="application/vnd.openxmlformats-officedocument.drawingml.diagramData+xml"/>
  <Override PartName="/xl/diagrams/data3.xml" ContentType="application/vnd.openxmlformats-officedocument.drawingml.diagramData+xml"/>
  <Override PartName="/xl/diagrams/data2.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7.xml" ContentType="application/vnd.openxmlformats-officedocument.spreadsheetml.worksheet+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layout2.xml" ContentType="application/vnd.openxmlformats-officedocument.drawingml.diagramLayout+xml"/>
  <Override PartName="/xl/diagrams/colors2.xml" ContentType="application/vnd.openxmlformats-officedocument.drawingml.diagramColors+xml"/>
  <Override PartName="/xl/diagrams/drawing2.xml" ContentType="application/vnd.ms-office.drawingml.diagram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harts/chart2.xml" ContentType="application/vnd.openxmlformats-officedocument.drawingml.chart+xml"/>
  <Override PartName="/xl/diagrams/quickStyle2.xml" ContentType="application/vnd.openxmlformats-officedocument.drawingml.diagram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3820"/>
  <mc:AlternateContent xmlns:mc="http://schemas.openxmlformats.org/markup-compatibility/2006">
    <mc:Choice Requires="x15">
      <x15ac:absPath xmlns:x15ac="http://schemas.microsoft.com/office/spreadsheetml/2010/11/ac" url="C:\Users\1018435030\Desktop\"/>
    </mc:Choice>
  </mc:AlternateContent>
  <xr:revisionPtr revIDLastSave="0" documentId="13_ncr:1_{92A7D2C4-6694-486D-96DB-5B15CF04F8C3}" xr6:coauthVersionLast="47" xr6:coauthVersionMax="47" xr10:uidLastSave="{00000000-0000-0000-0000-000000000000}"/>
  <bookViews>
    <workbookView xWindow="-120" yWindow="-120" windowWidth="29040" windowHeight="15840" xr2:uid="{00000000-000D-0000-FFFF-FFFF00000000}"/>
  </bookViews>
  <sheets>
    <sheet name="CONTENIDO" sheetId="13" r:id="rId1"/>
    <sheet name="EMPRESA POR TIPO DE AERONAVE" sheetId="14" r:id="rId2"/>
    <sheet name="COBERTURA" sheetId="12" r:id="rId3"/>
    <sheet name="GRAFICAS" sheetId="11" r:id="rId4"/>
    <sheet name="PAX REGULAR NACIONAL - INTER" sheetId="3" r:id="rId5"/>
    <sheet name="CARGA NACIONAL - INTER" sheetId="4" r:id="rId6"/>
    <sheet name="AEROTAXIS" sheetId="6" r:id="rId7"/>
    <sheet name="TRABAJOS AEREOS ESPECIALES" sheetId="7" r:id="rId8"/>
  </sheets>
  <definedNames>
    <definedName name="_xlnm._FilterDatabase" localSheetId="1" hidden="1">'EMPRESA POR TIPO DE AERONAVE'!$A$2:$D$259</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7" l="1"/>
  <c r="K27" i="7"/>
  <c r="G28" i="7"/>
  <c r="K28" i="7"/>
  <c r="K29" i="7"/>
  <c r="K30" i="7"/>
  <c r="K32" i="7"/>
  <c r="G33" i="7"/>
  <c r="H33" i="7"/>
  <c r="K34" i="7"/>
  <c r="K36" i="7"/>
  <c r="G13" i="7"/>
  <c r="H13" i="7"/>
  <c r="I13" i="7"/>
  <c r="J13" i="7"/>
  <c r="K13" i="7"/>
  <c r="K31" i="7" s="1"/>
  <c r="L13" i="7"/>
  <c r="M13" i="7"/>
  <c r="G17" i="7"/>
  <c r="G18" i="7" s="1"/>
  <c r="G23" i="7" s="1"/>
  <c r="H17" i="7"/>
  <c r="H18" i="7" s="1"/>
  <c r="H28" i="7" s="1"/>
  <c r="I17" i="7"/>
  <c r="I18" i="7" s="1"/>
  <c r="I33" i="7" s="1"/>
  <c r="J17" i="7"/>
  <c r="K17" i="7"/>
  <c r="K18" i="7" s="1"/>
  <c r="K26" i="7" s="1"/>
  <c r="L17" i="7"/>
  <c r="M17" i="7"/>
  <c r="R33" i="6"/>
  <c r="R23" i="6"/>
  <c r="S23" i="6"/>
  <c r="R24" i="6"/>
  <c r="S24" i="6"/>
  <c r="R25" i="6"/>
  <c r="S25" i="6"/>
  <c r="R26" i="6"/>
  <c r="S26" i="6"/>
  <c r="R27" i="6"/>
  <c r="S27" i="6"/>
  <c r="R28" i="6"/>
  <c r="S28" i="6"/>
  <c r="R29" i="6"/>
  <c r="S29" i="6"/>
  <c r="R30" i="6"/>
  <c r="S30" i="6"/>
  <c r="R31" i="6"/>
  <c r="S31" i="6"/>
  <c r="R32" i="6"/>
  <c r="S32" i="6"/>
  <c r="S33" i="6"/>
  <c r="R34" i="6"/>
  <c r="S34" i="6"/>
  <c r="R35" i="6"/>
  <c r="S35" i="6"/>
  <c r="R36" i="6"/>
  <c r="S36" i="6"/>
  <c r="R13" i="6"/>
  <c r="S13" i="6"/>
  <c r="R17" i="6"/>
  <c r="S17" i="6"/>
  <c r="R18" i="6"/>
  <c r="S18" i="6"/>
  <c r="C10" i="12"/>
  <c r="B10" i="12"/>
  <c r="D9" i="12"/>
  <c r="D8" i="12"/>
  <c r="D7" i="12"/>
  <c r="D6" i="12"/>
  <c r="D5" i="12"/>
  <c r="D43" i="11"/>
  <c r="D42" i="11"/>
  <c r="D44" i="11"/>
  <c r="I24" i="7" l="1"/>
  <c r="H36" i="7"/>
  <c r="G31" i="7"/>
  <c r="I29" i="7"/>
  <c r="H24" i="7"/>
  <c r="G36" i="7"/>
  <c r="I34" i="7"/>
  <c r="H29" i="7"/>
  <c r="G24" i="7"/>
  <c r="H34" i="7"/>
  <c r="G29" i="7"/>
  <c r="I27" i="7"/>
  <c r="K25" i="7"/>
  <c r="H26" i="7"/>
  <c r="M18" i="7"/>
  <c r="I32" i="7"/>
  <c r="I26" i="7"/>
  <c r="G34" i="7"/>
  <c r="H27" i="7"/>
  <c r="L18" i="7"/>
  <c r="K35" i="7"/>
  <c r="H32" i="7"/>
  <c r="G27" i="7"/>
  <c r="I25" i="7"/>
  <c r="K23" i="7"/>
  <c r="I31" i="7"/>
  <c r="G26" i="7"/>
  <c r="G32" i="7"/>
  <c r="I35" i="7"/>
  <c r="K33" i="7"/>
  <c r="H30" i="7"/>
  <c r="G25" i="7"/>
  <c r="I23" i="7"/>
  <c r="I36" i="7"/>
  <c r="I30" i="7"/>
  <c r="H35" i="7"/>
  <c r="G30" i="7"/>
  <c r="I28" i="7"/>
  <c r="H23" i="7"/>
  <c r="H31" i="7"/>
  <c r="H25" i="7"/>
  <c r="J18" i="7"/>
  <c r="G35" i="7"/>
  <c r="D10" i="12"/>
  <c r="M29" i="7" l="1"/>
  <c r="M24" i="7"/>
  <c r="M36" i="7"/>
  <c r="M26" i="7"/>
  <c r="M34" i="7"/>
  <c r="M33" i="7"/>
  <c r="M28" i="7"/>
  <c r="M23" i="7"/>
  <c r="M30" i="7"/>
  <c r="M25" i="7"/>
  <c r="M32" i="7"/>
  <c r="M27" i="7"/>
  <c r="M31" i="7"/>
  <c r="L24" i="7"/>
  <c r="L36" i="7"/>
  <c r="L33" i="7"/>
  <c r="L26" i="7"/>
  <c r="L28" i="7"/>
  <c r="L35" i="7"/>
  <c r="L34" i="7"/>
  <c r="L23" i="7"/>
  <c r="L30" i="7"/>
  <c r="L25" i="7"/>
  <c r="L27" i="7"/>
  <c r="L29" i="7"/>
  <c r="L32" i="7"/>
  <c r="J26" i="7"/>
  <c r="J35" i="7"/>
  <c r="J33" i="7"/>
  <c r="J29" i="7"/>
  <c r="J28" i="7"/>
  <c r="J23" i="7"/>
  <c r="J30" i="7"/>
  <c r="J25" i="7"/>
  <c r="J32" i="7"/>
  <c r="J27" i="7"/>
  <c r="J34" i="7"/>
  <c r="J36" i="7"/>
  <c r="J31" i="7"/>
  <c r="J24" i="7"/>
  <c r="M35" i="7"/>
  <c r="L31" i="7"/>
  <c r="D39" i="11"/>
  <c r="E46" i="11" l="1"/>
  <c r="E45" i="11"/>
  <c r="E44" i="11"/>
  <c r="E43" i="11"/>
  <c r="E42" i="11"/>
  <c r="E41" i="11"/>
  <c r="D41" i="11"/>
  <c r="E40" i="11"/>
  <c r="D40" i="11"/>
  <c r="E39" i="11"/>
  <c r="E38" i="11"/>
  <c r="D38" i="11"/>
  <c r="E37" i="11"/>
  <c r="D37" i="11"/>
  <c r="E36" i="11"/>
  <c r="D36" i="11"/>
  <c r="E35" i="11"/>
  <c r="D35" i="11"/>
  <c r="E34" i="11"/>
  <c r="D34" i="11"/>
  <c r="E33" i="11"/>
  <c r="D33" i="11"/>
  <c r="E32" i="11"/>
  <c r="D32" i="11"/>
  <c r="E31" i="11"/>
  <c r="D31" i="11"/>
  <c r="C17" i="7"/>
  <c r="D17" i="7"/>
  <c r="E17" i="7"/>
  <c r="F17" i="7"/>
  <c r="B17" i="7"/>
  <c r="C13" i="7"/>
  <c r="D13" i="7"/>
  <c r="E13" i="7"/>
  <c r="F13" i="7"/>
  <c r="B13" i="7"/>
  <c r="C17" i="6"/>
  <c r="C18" i="6" s="1"/>
  <c r="D17" i="6"/>
  <c r="E17" i="6"/>
  <c r="F17" i="6"/>
  <c r="G17" i="6"/>
  <c r="H17" i="6"/>
  <c r="I17" i="6"/>
  <c r="J17" i="6"/>
  <c r="K17" i="6"/>
  <c r="L17" i="6"/>
  <c r="M17" i="6"/>
  <c r="N17" i="6"/>
  <c r="O17" i="6"/>
  <c r="P17" i="6"/>
  <c r="Q17" i="6"/>
  <c r="B17" i="6"/>
  <c r="C13" i="6"/>
  <c r="D13" i="6"/>
  <c r="E13" i="6"/>
  <c r="F13" i="6"/>
  <c r="G13" i="6"/>
  <c r="H13" i="6"/>
  <c r="I13" i="6"/>
  <c r="J13" i="6"/>
  <c r="K13" i="6"/>
  <c r="L13" i="6"/>
  <c r="M13" i="6"/>
  <c r="N13" i="6"/>
  <c r="O13" i="6"/>
  <c r="P13" i="6"/>
  <c r="Q13" i="6"/>
  <c r="B13" i="6"/>
  <c r="C18" i="7" l="1"/>
  <c r="C31" i="7" s="1"/>
  <c r="D18" i="7"/>
  <c r="D29" i="7" s="1"/>
  <c r="N18" i="6"/>
  <c r="N33" i="6" s="1"/>
  <c r="M18" i="6"/>
  <c r="M32" i="6" s="1"/>
  <c r="C34" i="7"/>
  <c r="C29" i="7"/>
  <c r="C36" i="7"/>
  <c r="C24" i="7"/>
  <c r="C32" i="7"/>
  <c r="C27" i="7"/>
  <c r="C26" i="7"/>
  <c r="C33" i="7"/>
  <c r="C28" i="7"/>
  <c r="C23" i="7"/>
  <c r="C30" i="7"/>
  <c r="C25" i="7"/>
  <c r="D34" i="7"/>
  <c r="D27" i="7"/>
  <c r="D32" i="7"/>
  <c r="D30" i="7"/>
  <c r="C35" i="7"/>
  <c r="D25" i="7"/>
  <c r="D23" i="7"/>
  <c r="D35" i="7"/>
  <c r="D24" i="7"/>
  <c r="D36" i="7"/>
  <c r="D26" i="7"/>
  <c r="D31" i="7"/>
  <c r="F18" i="7"/>
  <c r="B18" i="7"/>
  <c r="B23" i="7" s="1"/>
  <c r="E18" i="7"/>
  <c r="B18" i="6"/>
  <c r="B32" i="6" s="1"/>
  <c r="F18" i="6"/>
  <c r="F31" i="6" s="1"/>
  <c r="H18" i="6"/>
  <c r="H35" i="6" s="1"/>
  <c r="M35" i="6"/>
  <c r="I18" i="6"/>
  <c r="I24" i="6" s="1"/>
  <c r="G18" i="6"/>
  <c r="G31" i="6" s="1"/>
  <c r="M30" i="6"/>
  <c r="C29" i="6"/>
  <c r="C30" i="6"/>
  <c r="C23" i="6"/>
  <c r="C31" i="6"/>
  <c r="C32" i="6"/>
  <c r="C26" i="6"/>
  <c r="C33" i="6"/>
  <c r="C34" i="6"/>
  <c r="C35" i="6"/>
  <c r="C28" i="6"/>
  <c r="C24" i="6"/>
  <c r="C36" i="6"/>
  <c r="C25" i="6"/>
  <c r="C27" i="6"/>
  <c r="D31" i="6"/>
  <c r="M29" i="6"/>
  <c r="F28" i="6"/>
  <c r="G29" i="6"/>
  <c r="H30" i="6"/>
  <c r="M27" i="6"/>
  <c r="N29" i="6"/>
  <c r="D18" i="6"/>
  <c r="M28" i="6"/>
  <c r="O18" i="6"/>
  <c r="O35" i="6" s="1"/>
  <c r="B27" i="6"/>
  <c r="F27" i="6"/>
  <c r="G28" i="6"/>
  <c r="H29" i="6"/>
  <c r="M26" i="6"/>
  <c r="N28" i="6"/>
  <c r="N32" i="6"/>
  <c r="N31" i="6"/>
  <c r="P18" i="6"/>
  <c r="P31" i="6" s="1"/>
  <c r="M23" i="6"/>
  <c r="M25" i="6"/>
  <c r="N27" i="6"/>
  <c r="Q18" i="6"/>
  <c r="D35" i="6"/>
  <c r="G26" i="6"/>
  <c r="M36" i="6"/>
  <c r="M24" i="6"/>
  <c r="N26" i="6"/>
  <c r="E18" i="6"/>
  <c r="E31" i="6" s="1"/>
  <c r="K18" i="6"/>
  <c r="K35" i="6" s="1"/>
  <c r="G25" i="6"/>
  <c r="N23" i="6"/>
  <c r="N25" i="6"/>
  <c r="N30" i="6"/>
  <c r="L18" i="6"/>
  <c r="L31" i="6" s="1"/>
  <c r="J18" i="6"/>
  <c r="G36" i="6"/>
  <c r="G24" i="6"/>
  <c r="M34" i="6"/>
  <c r="N36" i="6"/>
  <c r="N24" i="6"/>
  <c r="M33" i="6"/>
  <c r="N35" i="6"/>
  <c r="N34" i="6"/>
  <c r="B33" i="6"/>
  <c r="F33" i="6"/>
  <c r="F32" i="6"/>
  <c r="I35" i="6"/>
  <c r="M31" i="6"/>
  <c r="D33" i="7" l="1"/>
  <c r="D28" i="7"/>
  <c r="I23" i="6"/>
  <c r="I26" i="6"/>
  <c r="I29" i="6"/>
  <c r="H28" i="6"/>
  <c r="F36" i="6"/>
  <c r="I30" i="6"/>
  <c r="I28" i="6"/>
  <c r="H27" i="6"/>
  <c r="B28" i="6"/>
  <c r="B34" i="6"/>
  <c r="F35" i="6"/>
  <c r="F25" i="6"/>
  <c r="F29" i="6"/>
  <c r="B31" i="6"/>
  <c r="B23" i="6"/>
  <c r="B24" i="6"/>
  <c r="I27" i="6"/>
  <c r="H25" i="6"/>
  <c r="B36" i="6"/>
  <c r="B30" i="6"/>
  <c r="F23" i="6"/>
  <c r="H26" i="6"/>
  <c r="I36" i="6"/>
  <c r="F24" i="6"/>
  <c r="B35" i="6"/>
  <c r="B26" i="6"/>
  <c r="B29" i="6"/>
  <c r="H23" i="6"/>
  <c r="B25" i="6"/>
  <c r="I25" i="6"/>
  <c r="I33" i="6"/>
  <c r="E36" i="7"/>
  <c r="E24" i="7"/>
  <c r="E26" i="7"/>
  <c r="E33" i="7"/>
  <c r="E34" i="7"/>
  <c r="E28" i="7"/>
  <c r="E35" i="7"/>
  <c r="E23" i="7"/>
  <c r="E30" i="7"/>
  <c r="E32" i="7"/>
  <c r="E27" i="7"/>
  <c r="E25" i="7"/>
  <c r="E29" i="7"/>
  <c r="F36" i="7"/>
  <c r="F33" i="7"/>
  <c r="F29" i="7"/>
  <c r="F26" i="7"/>
  <c r="F28" i="7"/>
  <c r="F23" i="7"/>
  <c r="F30" i="7"/>
  <c r="F25" i="7"/>
  <c r="F27" i="7"/>
  <c r="F24" i="7"/>
  <c r="F32" i="7"/>
  <c r="F34" i="7"/>
  <c r="F31" i="7"/>
  <c r="B27" i="7"/>
  <c r="B34" i="7"/>
  <c r="B29" i="7"/>
  <c r="B24" i="7"/>
  <c r="B36" i="7"/>
  <c r="B25" i="7"/>
  <c r="B32" i="7"/>
  <c r="B26" i="7"/>
  <c r="B33" i="7"/>
  <c r="B30" i="7"/>
  <c r="B28" i="7"/>
  <c r="F35" i="7"/>
  <c r="E31" i="7"/>
  <c r="B35" i="7"/>
  <c r="B31" i="7"/>
  <c r="H24" i="6"/>
  <c r="H31" i="6"/>
  <c r="H36" i="6"/>
  <c r="O31" i="6"/>
  <c r="F34" i="6"/>
  <c r="F26" i="6"/>
  <c r="F30" i="6"/>
  <c r="G33" i="6"/>
  <c r="G34" i="6"/>
  <c r="G30" i="6"/>
  <c r="G35" i="6"/>
  <c r="G32" i="6"/>
  <c r="G23" i="6"/>
  <c r="I32" i="6"/>
  <c r="I34" i="6"/>
  <c r="G27" i="6"/>
  <c r="H34" i="6"/>
  <c r="H32" i="6"/>
  <c r="H33" i="6"/>
  <c r="E35" i="6"/>
  <c r="I31" i="6"/>
  <c r="Q26" i="6"/>
  <c r="Q27" i="6"/>
  <c r="Q28" i="6"/>
  <c r="Q29" i="6"/>
  <c r="Q30" i="6"/>
  <c r="Q23" i="6"/>
  <c r="Q32" i="6"/>
  <c r="Q25" i="6"/>
  <c r="Q33" i="6"/>
  <c r="Q34" i="6"/>
  <c r="Q36" i="6"/>
  <c r="Q24" i="6"/>
  <c r="O24" i="6"/>
  <c r="O36" i="6"/>
  <c r="O25" i="6"/>
  <c r="O23" i="6"/>
  <c r="O26" i="6"/>
  <c r="O27" i="6"/>
  <c r="O34" i="6"/>
  <c r="O28" i="6"/>
  <c r="O29" i="6"/>
  <c r="O30" i="6"/>
  <c r="O33" i="6"/>
  <c r="O32" i="6"/>
  <c r="L29" i="6"/>
  <c r="L30" i="6"/>
  <c r="L32" i="6"/>
  <c r="L33" i="6"/>
  <c r="L34" i="6"/>
  <c r="L26" i="6"/>
  <c r="L27" i="6"/>
  <c r="L24" i="6"/>
  <c r="L36" i="6"/>
  <c r="L25" i="6"/>
  <c r="L23" i="6"/>
  <c r="L28" i="6"/>
  <c r="J25" i="6"/>
  <c r="J23" i="6"/>
  <c r="J36" i="6"/>
  <c r="J26" i="6"/>
  <c r="J27" i="6"/>
  <c r="J28" i="6"/>
  <c r="J29" i="6"/>
  <c r="J34" i="6"/>
  <c r="J35" i="6"/>
  <c r="J30" i="6"/>
  <c r="J32" i="6"/>
  <c r="J24" i="6"/>
  <c r="J33" i="6"/>
  <c r="Q35" i="6"/>
  <c r="K27" i="6"/>
  <c r="K28" i="6"/>
  <c r="K26" i="6"/>
  <c r="K29" i="6"/>
  <c r="K30" i="6"/>
  <c r="K32" i="6"/>
  <c r="K33" i="6"/>
  <c r="K23" i="6"/>
  <c r="K34" i="6"/>
  <c r="K36" i="6"/>
  <c r="K25" i="6"/>
  <c r="K24" i="6"/>
  <c r="D30" i="6"/>
  <c r="D32" i="6"/>
  <c r="D29" i="6"/>
  <c r="D23" i="6"/>
  <c r="D33" i="6"/>
  <c r="D34" i="6"/>
  <c r="D36" i="6"/>
  <c r="D27" i="6"/>
  <c r="D28" i="6"/>
  <c r="D24" i="6"/>
  <c r="D25" i="6"/>
  <c r="D26" i="6"/>
  <c r="J31" i="6"/>
  <c r="Q31" i="6"/>
  <c r="P25" i="6"/>
  <c r="P23" i="6"/>
  <c r="P26" i="6"/>
  <c r="P27" i="6"/>
  <c r="P28" i="6"/>
  <c r="P36" i="6"/>
  <c r="P29" i="6"/>
  <c r="P35" i="6"/>
  <c r="P30" i="6"/>
  <c r="P32" i="6"/>
  <c r="P34" i="6"/>
  <c r="P24" i="6"/>
  <c r="P33" i="6"/>
  <c r="E23" i="6"/>
  <c r="E32" i="6"/>
  <c r="E33" i="6"/>
  <c r="E34" i="6"/>
  <c r="E25" i="6"/>
  <c r="E29" i="6"/>
  <c r="E24" i="6"/>
  <c r="E36" i="6"/>
  <c r="E30" i="6"/>
  <c r="E26" i="6"/>
  <c r="E28" i="6"/>
  <c r="E27" i="6"/>
  <c r="L35" i="6"/>
  <c r="K31" i="6"/>
  <c r="F23" i="4" l="1"/>
  <c r="L24" i="4"/>
  <c r="L25" i="4"/>
  <c r="L26" i="4"/>
  <c r="L27" i="4"/>
  <c r="L28" i="4"/>
  <c r="L29" i="4"/>
  <c r="L30" i="4"/>
  <c r="L31" i="4"/>
  <c r="L32" i="4"/>
  <c r="L33" i="4"/>
  <c r="L34" i="4"/>
  <c r="L35" i="4"/>
  <c r="L36" i="4"/>
  <c r="K24" i="4"/>
  <c r="K25" i="4"/>
  <c r="K26" i="4"/>
  <c r="K27" i="4"/>
  <c r="K28" i="4"/>
  <c r="K29" i="4"/>
  <c r="K30" i="4"/>
  <c r="K31" i="4"/>
  <c r="K32" i="4"/>
  <c r="K33" i="4"/>
  <c r="K34" i="4"/>
  <c r="K35" i="4"/>
  <c r="K36" i="4"/>
  <c r="L23" i="4"/>
  <c r="K23" i="4"/>
  <c r="J23" i="4"/>
  <c r="F33" i="4"/>
  <c r="F29" i="4"/>
  <c r="I26" i="4"/>
  <c r="F25" i="4"/>
  <c r="H17" i="4"/>
  <c r="H13" i="4"/>
  <c r="H18" i="4" s="1"/>
  <c r="J17" i="4"/>
  <c r="K17" i="4"/>
  <c r="L17" i="4"/>
  <c r="L18" i="4" s="1"/>
  <c r="I17" i="4"/>
  <c r="J13" i="4"/>
  <c r="K13" i="4"/>
  <c r="L13" i="4"/>
  <c r="I13" i="4"/>
  <c r="I18" i="4" s="1"/>
  <c r="I36" i="4" s="1"/>
  <c r="C17" i="4"/>
  <c r="D17" i="4"/>
  <c r="E17" i="4"/>
  <c r="F17" i="4"/>
  <c r="F18" i="4" s="1"/>
  <c r="F27" i="4" s="1"/>
  <c r="G17" i="4"/>
  <c r="B17" i="4"/>
  <c r="B35" i="4" s="1"/>
  <c r="B13" i="4"/>
  <c r="B18" i="4" s="1"/>
  <c r="B33" i="4" s="1"/>
  <c r="C13" i="4"/>
  <c r="D13" i="4"/>
  <c r="E13" i="4"/>
  <c r="F13" i="4"/>
  <c r="F31" i="4" s="1"/>
  <c r="G13" i="4"/>
  <c r="AB24" i="3"/>
  <c r="AB25" i="3"/>
  <c r="AB26" i="3"/>
  <c r="AB27" i="3"/>
  <c r="AB28" i="3"/>
  <c r="AB29" i="3"/>
  <c r="AB30" i="3"/>
  <c r="AB31" i="3"/>
  <c r="AB32" i="3"/>
  <c r="AB33" i="3"/>
  <c r="AB34" i="3"/>
  <c r="AB35" i="3"/>
  <c r="AB36" i="3"/>
  <c r="AB23" i="3"/>
  <c r="AB17" i="3"/>
  <c r="AB18" i="3" s="1"/>
  <c r="AB6" i="3"/>
  <c r="AB7" i="3"/>
  <c r="AB8" i="3"/>
  <c r="AB9" i="3"/>
  <c r="AB10" i="3"/>
  <c r="AB11" i="3"/>
  <c r="AB12" i="3"/>
  <c r="AB13" i="3"/>
  <c r="AB14" i="3"/>
  <c r="AB15" i="3"/>
  <c r="AB16" i="3"/>
  <c r="AB20" i="3"/>
  <c r="AB19" i="3"/>
  <c r="AB5" i="3" s="1"/>
  <c r="Q30" i="3"/>
  <c r="Q32" i="3"/>
  <c r="P31" i="3"/>
  <c r="M30" i="3"/>
  <c r="P18" i="3"/>
  <c r="P33" i="3" s="1"/>
  <c r="Q18" i="3"/>
  <c r="Q34" i="3" s="1"/>
  <c r="R18" i="3"/>
  <c r="R35" i="3" s="1"/>
  <c r="M18" i="3"/>
  <c r="M32" i="3" s="1"/>
  <c r="N17" i="3"/>
  <c r="N18" i="3" s="1"/>
  <c r="O17" i="3"/>
  <c r="O18" i="3" s="1"/>
  <c r="P17" i="3"/>
  <c r="P35" i="3" s="1"/>
  <c r="Q17" i="3"/>
  <c r="Q35" i="3" s="1"/>
  <c r="R17" i="3"/>
  <c r="S17" i="3"/>
  <c r="T17" i="3"/>
  <c r="U17" i="3"/>
  <c r="V17" i="3"/>
  <c r="W17" i="3"/>
  <c r="X17" i="3"/>
  <c r="Y17" i="3"/>
  <c r="Y18" i="3" s="1"/>
  <c r="Z17" i="3"/>
  <c r="AA17" i="3"/>
  <c r="M17" i="3"/>
  <c r="M35" i="3" s="1"/>
  <c r="N13" i="3"/>
  <c r="N31" i="3" s="1"/>
  <c r="O13" i="3"/>
  <c r="P13" i="3"/>
  <c r="Q13" i="3"/>
  <c r="R13" i="3"/>
  <c r="S13" i="3"/>
  <c r="S18" i="3" s="1"/>
  <c r="T13" i="3"/>
  <c r="T18" i="3" s="1"/>
  <c r="U13" i="3"/>
  <c r="U18" i="3" s="1"/>
  <c r="V13" i="3"/>
  <c r="W13" i="3"/>
  <c r="X13" i="3"/>
  <c r="X18" i="3" s="1"/>
  <c r="Y13" i="3"/>
  <c r="Z13" i="3"/>
  <c r="AA13" i="3"/>
  <c r="M13" i="3"/>
  <c r="H36" i="4" l="1"/>
  <c r="H32" i="4"/>
  <c r="H28" i="4"/>
  <c r="H24" i="4"/>
  <c r="H31" i="4"/>
  <c r="H33" i="4"/>
  <c r="H29" i="4"/>
  <c r="H25" i="4"/>
  <c r="H34" i="4"/>
  <c r="H30" i="4"/>
  <c r="H26" i="4"/>
  <c r="H27" i="4"/>
  <c r="H23" i="4"/>
  <c r="H35" i="4"/>
  <c r="D35" i="4"/>
  <c r="I23" i="4"/>
  <c r="F26" i="4"/>
  <c r="I27" i="4"/>
  <c r="F30" i="4"/>
  <c r="I31" i="4"/>
  <c r="F34" i="4"/>
  <c r="I35" i="4"/>
  <c r="B24" i="4"/>
  <c r="B28" i="4"/>
  <c r="B32" i="4"/>
  <c r="B36" i="4"/>
  <c r="I30" i="4"/>
  <c r="I34" i="4"/>
  <c r="B25" i="4"/>
  <c r="B27" i="4"/>
  <c r="B31" i="4"/>
  <c r="F24" i="4"/>
  <c r="I25" i="4"/>
  <c r="F28" i="4"/>
  <c r="I29" i="4"/>
  <c r="F32" i="4"/>
  <c r="I33" i="4"/>
  <c r="F36" i="4"/>
  <c r="G18" i="4"/>
  <c r="G35" i="4" s="1"/>
  <c r="B29" i="4"/>
  <c r="E18" i="4"/>
  <c r="K18" i="4"/>
  <c r="B26" i="4"/>
  <c r="B30" i="4"/>
  <c r="B34" i="4"/>
  <c r="B23" i="4"/>
  <c r="D18" i="4"/>
  <c r="J18" i="4"/>
  <c r="I24" i="4"/>
  <c r="I28" i="4"/>
  <c r="I32" i="4"/>
  <c r="F35" i="4"/>
  <c r="C18" i="4"/>
  <c r="C35" i="4" s="1"/>
  <c r="O32" i="3"/>
  <c r="O28" i="3"/>
  <c r="O33" i="3"/>
  <c r="O24" i="3"/>
  <c r="O36" i="3"/>
  <c r="O25" i="3"/>
  <c r="O34" i="3"/>
  <c r="O23" i="3"/>
  <c r="O30" i="3"/>
  <c r="O26" i="3"/>
  <c r="O29" i="3"/>
  <c r="O31" i="3"/>
  <c r="O27" i="3"/>
  <c r="U28" i="3"/>
  <c r="U35" i="3"/>
  <c r="U29" i="3"/>
  <c r="U24" i="3"/>
  <c r="U30" i="3"/>
  <c r="U32" i="3"/>
  <c r="U34" i="3"/>
  <c r="U33" i="3"/>
  <c r="U36" i="3"/>
  <c r="U25" i="3"/>
  <c r="U23" i="3"/>
  <c r="U26" i="3"/>
  <c r="U27" i="3"/>
  <c r="X32" i="3"/>
  <c r="X25" i="3"/>
  <c r="X27" i="3"/>
  <c r="X33" i="3"/>
  <c r="X24" i="3"/>
  <c r="X34" i="3"/>
  <c r="X36" i="3"/>
  <c r="X23" i="3"/>
  <c r="X26" i="3"/>
  <c r="X28" i="3"/>
  <c r="X29" i="3"/>
  <c r="X30" i="3"/>
  <c r="X35" i="3"/>
  <c r="Y34" i="3"/>
  <c r="Y26" i="3"/>
  <c r="Y27" i="3"/>
  <c r="Y29" i="3"/>
  <c r="Y24" i="3"/>
  <c r="Y36" i="3"/>
  <c r="Y25" i="3"/>
  <c r="Y23" i="3"/>
  <c r="Y30" i="3"/>
  <c r="Y31" i="3"/>
  <c r="Y32" i="3"/>
  <c r="Y33" i="3"/>
  <c r="Y28" i="3"/>
  <c r="T25" i="3"/>
  <c r="T23" i="3"/>
  <c r="T26" i="3"/>
  <c r="T29" i="3"/>
  <c r="T27" i="3"/>
  <c r="T30" i="3"/>
  <c r="T28" i="3"/>
  <c r="T34" i="3"/>
  <c r="T35" i="3"/>
  <c r="T24" i="3"/>
  <c r="T36" i="3"/>
  <c r="T32" i="3"/>
  <c r="T33" i="3"/>
  <c r="S24" i="3"/>
  <c r="S36" i="3"/>
  <c r="S32" i="3"/>
  <c r="S25" i="3"/>
  <c r="S29" i="3"/>
  <c r="S30" i="3"/>
  <c r="S31" i="3"/>
  <c r="S26" i="3"/>
  <c r="S28" i="3"/>
  <c r="S27" i="3"/>
  <c r="S33" i="3"/>
  <c r="S23" i="3"/>
  <c r="S34" i="3"/>
  <c r="S35" i="3"/>
  <c r="N32" i="3"/>
  <c r="N26" i="3"/>
  <c r="N27" i="3"/>
  <c r="N29" i="3"/>
  <c r="N33" i="3"/>
  <c r="N24" i="3"/>
  <c r="N25" i="3"/>
  <c r="N34" i="3"/>
  <c r="N23" i="3"/>
  <c r="N36" i="3"/>
  <c r="N28" i="3"/>
  <c r="N30" i="3"/>
  <c r="V31" i="3"/>
  <c r="AA18" i="3"/>
  <c r="AA35" i="3" s="1"/>
  <c r="M26" i="3"/>
  <c r="P27" i="3"/>
  <c r="Q27" i="3"/>
  <c r="M31" i="3"/>
  <c r="R23" i="3"/>
  <c r="P32" i="3"/>
  <c r="Q33" i="3"/>
  <c r="R34" i="3"/>
  <c r="X31" i="3"/>
  <c r="R33" i="3"/>
  <c r="M29" i="3"/>
  <c r="P30" i="3"/>
  <c r="Q31" i="3"/>
  <c r="R32" i="3"/>
  <c r="M28" i="3"/>
  <c r="P29" i="3"/>
  <c r="R31" i="3"/>
  <c r="Z18" i="3"/>
  <c r="Z35" i="3" s="1"/>
  <c r="T31" i="3"/>
  <c r="R28" i="3"/>
  <c r="N35" i="3"/>
  <c r="Q26" i="3"/>
  <c r="W18" i="3"/>
  <c r="W35" i="3" s="1"/>
  <c r="O35" i="3"/>
  <c r="P36" i="3"/>
  <c r="P24" i="3"/>
  <c r="Q25" i="3"/>
  <c r="R26" i="3"/>
  <c r="U31" i="3"/>
  <c r="P28" i="3"/>
  <c r="R30" i="3"/>
  <c r="Q28" i="3"/>
  <c r="M23" i="3"/>
  <c r="M24" i="3"/>
  <c r="P25" i="3"/>
  <c r="V18" i="3"/>
  <c r="M34" i="3"/>
  <c r="Q36" i="3"/>
  <c r="Q24" i="3"/>
  <c r="R25" i="3"/>
  <c r="M25" i="3"/>
  <c r="M36" i="3"/>
  <c r="R27" i="3"/>
  <c r="M33" i="3"/>
  <c r="P23" i="3"/>
  <c r="P34" i="3"/>
  <c r="R36" i="3"/>
  <c r="R24" i="3"/>
  <c r="Y35" i="3"/>
  <c r="M27" i="3"/>
  <c r="Q29" i="3"/>
  <c r="R29" i="3"/>
  <c r="P26" i="3"/>
  <c r="Q23" i="3"/>
  <c r="C34" i="4" l="1"/>
  <c r="C30" i="4"/>
  <c r="C26" i="4"/>
  <c r="C24" i="4"/>
  <c r="C31" i="4"/>
  <c r="C27" i="4"/>
  <c r="C23" i="4"/>
  <c r="C28" i="4"/>
  <c r="C36" i="4"/>
  <c r="C32" i="4"/>
  <c r="C33" i="4"/>
  <c r="C29" i="4"/>
  <c r="C25" i="4"/>
  <c r="E26" i="4"/>
  <c r="E27" i="4"/>
  <c r="E23" i="4"/>
  <c r="E24" i="4"/>
  <c r="E34" i="4"/>
  <c r="E36" i="4"/>
  <c r="E32" i="4"/>
  <c r="E28" i="4"/>
  <c r="E30" i="4"/>
  <c r="E33" i="4"/>
  <c r="E29" i="4"/>
  <c r="E25" i="4"/>
  <c r="E35" i="4"/>
  <c r="J36" i="4"/>
  <c r="J32" i="4"/>
  <c r="J28" i="4"/>
  <c r="J24" i="4"/>
  <c r="J33" i="4"/>
  <c r="J29" i="4"/>
  <c r="J25" i="4"/>
  <c r="J34" i="4"/>
  <c r="J30" i="4"/>
  <c r="J26" i="4"/>
  <c r="J27" i="4"/>
  <c r="J31" i="4"/>
  <c r="D34" i="4"/>
  <c r="D30" i="4"/>
  <c r="D26" i="4"/>
  <c r="D27" i="4"/>
  <c r="D23" i="4"/>
  <c r="D36" i="4"/>
  <c r="D32" i="4"/>
  <c r="D28" i="4"/>
  <c r="D24" i="4"/>
  <c r="D33" i="4"/>
  <c r="D29" i="4"/>
  <c r="D25" i="4"/>
  <c r="E31" i="4"/>
  <c r="J35" i="4"/>
  <c r="G27" i="4"/>
  <c r="G23" i="4"/>
  <c r="G36" i="4"/>
  <c r="G32" i="4"/>
  <c r="G28" i="4"/>
  <c r="G24" i="4"/>
  <c r="G33" i="4"/>
  <c r="G29" i="4"/>
  <c r="G25" i="4"/>
  <c r="G34" i="4"/>
  <c r="G30" i="4"/>
  <c r="G26" i="4"/>
  <c r="G31" i="4"/>
  <c r="D31" i="4"/>
  <c r="Z24" i="3"/>
  <c r="Z36" i="3"/>
  <c r="Z29" i="3"/>
  <c r="Z25" i="3"/>
  <c r="Z27" i="3"/>
  <c r="Z28" i="3"/>
  <c r="Z30" i="3"/>
  <c r="Z26" i="3"/>
  <c r="Z31" i="3"/>
  <c r="Z32" i="3"/>
  <c r="Z33" i="3"/>
  <c r="Z34" i="3"/>
  <c r="Z23" i="3"/>
  <c r="W30" i="3"/>
  <c r="W24" i="3"/>
  <c r="W34" i="3"/>
  <c r="W36" i="3"/>
  <c r="W23" i="3"/>
  <c r="W32" i="3"/>
  <c r="W33" i="3"/>
  <c r="W25" i="3"/>
  <c r="W26" i="3"/>
  <c r="W27" i="3"/>
  <c r="W28" i="3"/>
  <c r="W29" i="3"/>
  <c r="V29" i="3"/>
  <c r="V30" i="3"/>
  <c r="V34" i="3"/>
  <c r="V24" i="3"/>
  <c r="V36" i="3"/>
  <c r="V25" i="3"/>
  <c r="V32" i="3"/>
  <c r="V33" i="3"/>
  <c r="V26" i="3"/>
  <c r="V23" i="3"/>
  <c r="V27" i="3"/>
  <c r="V28" i="3"/>
  <c r="V35" i="3"/>
  <c r="AA24" i="3"/>
  <c r="AA36" i="3"/>
  <c r="AA25" i="3"/>
  <c r="AA26" i="3"/>
  <c r="AA30" i="3"/>
  <c r="AA23" i="3"/>
  <c r="AA27" i="3"/>
  <c r="AA28" i="3"/>
  <c r="AA32" i="3"/>
  <c r="AA33" i="3"/>
  <c r="AA34" i="3"/>
  <c r="AA29" i="3"/>
  <c r="AA31" i="3"/>
  <c r="W31" i="3"/>
  <c r="J20" i="3" l="1"/>
  <c r="J19" i="3"/>
  <c r="J12" i="3" l="1"/>
  <c r="J5" i="3"/>
  <c r="J8" i="3"/>
  <c r="J10" i="3"/>
  <c r="J16" i="3"/>
  <c r="J6" i="3"/>
  <c r="J7" i="3"/>
  <c r="J9" i="3"/>
  <c r="J11" i="3"/>
  <c r="J14" i="3"/>
  <c r="J15" i="3"/>
  <c r="C17" i="3"/>
  <c r="D17" i="3"/>
  <c r="E17" i="3"/>
  <c r="F17" i="3"/>
  <c r="G17" i="3"/>
  <c r="H17" i="3"/>
  <c r="I17" i="3"/>
  <c r="B17" i="3"/>
  <c r="C13" i="3"/>
  <c r="D13" i="3"/>
  <c r="E13" i="3"/>
  <c r="F13" i="3"/>
  <c r="G13" i="3"/>
  <c r="H13" i="3"/>
  <c r="I13" i="3"/>
  <c r="B13" i="3"/>
  <c r="G18" i="3" l="1"/>
  <c r="G36" i="3" s="1"/>
  <c r="E18" i="3"/>
  <c r="E25" i="3" s="1"/>
  <c r="D18" i="3"/>
  <c r="D34" i="3" s="1"/>
  <c r="E31" i="3"/>
  <c r="J13" i="3"/>
  <c r="J17" i="3"/>
  <c r="G29" i="3"/>
  <c r="G31" i="3"/>
  <c r="C18" i="3"/>
  <c r="C30" i="3" s="1"/>
  <c r="G23" i="3"/>
  <c r="G32" i="3"/>
  <c r="D25" i="3"/>
  <c r="B18" i="3"/>
  <c r="B31" i="3" s="1"/>
  <c r="G26" i="3"/>
  <c r="D31" i="3"/>
  <c r="I18" i="3"/>
  <c r="I36" i="3" s="1"/>
  <c r="G35" i="3"/>
  <c r="I35" i="3"/>
  <c r="I23" i="3"/>
  <c r="G25" i="3"/>
  <c r="G28" i="3"/>
  <c r="G34" i="3"/>
  <c r="D27" i="3"/>
  <c r="E24" i="3"/>
  <c r="E27" i="3"/>
  <c r="I28" i="3"/>
  <c r="E30" i="3"/>
  <c r="E33" i="3"/>
  <c r="I34" i="3"/>
  <c r="E36" i="3"/>
  <c r="D30" i="3"/>
  <c r="G24" i="3"/>
  <c r="G27" i="3"/>
  <c r="G30" i="3"/>
  <c r="G33" i="3"/>
  <c r="B34" i="3"/>
  <c r="D33" i="3"/>
  <c r="D23" i="3"/>
  <c r="D26" i="3"/>
  <c r="D29" i="3"/>
  <c r="D32" i="3"/>
  <c r="D35" i="3"/>
  <c r="E23" i="3"/>
  <c r="E26" i="3"/>
  <c r="E29" i="3"/>
  <c r="E35" i="3"/>
  <c r="H18" i="3"/>
  <c r="F18" i="3"/>
  <c r="C24" i="3" l="1"/>
  <c r="B24" i="3"/>
  <c r="E34" i="3"/>
  <c r="I30" i="3"/>
  <c r="D36" i="3"/>
  <c r="I27" i="3"/>
  <c r="I24" i="3"/>
  <c r="B26" i="3"/>
  <c r="C35" i="3"/>
  <c r="B29" i="3"/>
  <c r="I31" i="3"/>
  <c r="D24" i="3"/>
  <c r="D28" i="3"/>
  <c r="I29" i="3"/>
  <c r="I32" i="3"/>
  <c r="I26" i="3"/>
  <c r="I33" i="3"/>
  <c r="E32" i="3"/>
  <c r="E28" i="3"/>
  <c r="B25" i="3"/>
  <c r="C33" i="3"/>
  <c r="B27" i="3"/>
  <c r="B36" i="3"/>
  <c r="B23" i="3"/>
  <c r="C36" i="3"/>
  <c r="C23" i="3"/>
  <c r="B35" i="3"/>
  <c r="B28" i="3"/>
  <c r="B33" i="3"/>
  <c r="B30" i="3"/>
  <c r="C32" i="3"/>
  <c r="C28" i="3"/>
  <c r="C31" i="3"/>
  <c r="C34" i="3"/>
  <c r="C25" i="3"/>
  <c r="C29" i="3"/>
  <c r="C26" i="3"/>
  <c r="B32" i="3"/>
  <c r="I25" i="3"/>
  <c r="C27" i="3"/>
  <c r="J18" i="3"/>
  <c r="J35" i="3" s="1"/>
  <c r="H26" i="3"/>
  <c r="H36" i="3"/>
  <c r="H33" i="3"/>
  <c r="H30" i="3"/>
  <c r="H27" i="3"/>
  <c r="H24" i="3"/>
  <c r="H29" i="3"/>
  <c r="H34" i="3"/>
  <c r="H25" i="3"/>
  <c r="H23" i="3"/>
  <c r="H28" i="3"/>
  <c r="H32" i="3"/>
  <c r="H31" i="3"/>
  <c r="F35" i="3"/>
  <c r="F36" i="3"/>
  <c r="F33" i="3"/>
  <c r="F30" i="3"/>
  <c r="F27" i="3"/>
  <c r="F24" i="3"/>
  <c r="F32" i="3"/>
  <c r="F26" i="3"/>
  <c r="F34" i="3"/>
  <c r="F31" i="3"/>
  <c r="F28" i="3"/>
  <c r="F29" i="3"/>
  <c r="F25" i="3"/>
  <c r="F23" i="3"/>
  <c r="H35" i="3"/>
  <c r="J36" i="3" l="1"/>
  <c r="J34" i="3"/>
  <c r="J33" i="3"/>
  <c r="J31" i="3"/>
  <c r="J32" i="3"/>
  <c r="J23" i="3"/>
  <c r="J29" i="3"/>
  <c r="J24" i="3"/>
  <c r="J30" i="3"/>
  <c r="J25" i="3"/>
  <c r="J27" i="3"/>
  <c r="J28" i="3"/>
  <c r="J26" i="3"/>
</calcChain>
</file>

<file path=xl/sharedStrings.xml><?xml version="1.0" encoding="utf-8"?>
<sst xmlns="http://schemas.openxmlformats.org/spreadsheetml/2006/main" count="1400" uniqueCount="491">
  <si>
    <t>SIGLA</t>
  </si>
  <si>
    <t>Razon Social</t>
  </si>
  <si>
    <t>DESIGNADOR</t>
  </si>
  <si>
    <t>COSTOS TOTALES</t>
  </si>
  <si>
    <t>Numero Horas</t>
  </si>
  <si>
    <t>Numero Aeronaves</t>
  </si>
  <si>
    <t>0BE</t>
  </si>
  <si>
    <t>AERO AGROPECUARIA DEL NORTE S.A.S. AEROPENORT S.A.S.</t>
  </si>
  <si>
    <t>AG</t>
  </si>
  <si>
    <t>SR22</t>
  </si>
  <si>
    <t>C188</t>
  </si>
  <si>
    <t>PA25</t>
  </si>
  <si>
    <t>0BR</t>
  </si>
  <si>
    <t>COMPAÑIA AEROFUMIGACIONES CALIMA S.A.S. CALIMA S.A.S.</t>
  </si>
  <si>
    <t>PA18</t>
  </si>
  <si>
    <t>SS2T</t>
  </si>
  <si>
    <t>0BS</t>
  </si>
  <si>
    <t>COMPAÑÍA ESPECIALIZADA EN TRABAJOS AEROAGRÍCOLAS S.A.S.</t>
  </si>
  <si>
    <t>0BT</t>
  </si>
  <si>
    <t>COMPAÑÍA AERO AGRÍCOLA INTEGRAL S.A.S. CAAISA</t>
  </si>
  <si>
    <t>0CC</t>
  </si>
  <si>
    <t>0CK</t>
  </si>
  <si>
    <t>FUMIGACION AEREA DEL ORIENTE S.A.S FARO</t>
  </si>
  <si>
    <t>0CP</t>
  </si>
  <si>
    <t>SERVICIOS AGRICOLAS FIBA S.A.S.</t>
  </si>
  <si>
    <t>PA31</t>
  </si>
  <si>
    <t>0CR</t>
  </si>
  <si>
    <t>SERVICIOS DE FUMIGACION AEREA GARAY S.A.S. FUMIGARAY  S.A.S.</t>
  </si>
  <si>
    <t>AT5T</t>
  </si>
  <si>
    <t>0DL</t>
  </si>
  <si>
    <t>0DS</t>
  </si>
  <si>
    <t>0DY</t>
  </si>
  <si>
    <t>COMPAÑIA COLOMBIANA DE AEROSERVICIOS C.C.A. LTDA.</t>
  </si>
  <si>
    <t>0EC</t>
  </si>
  <si>
    <t>AB</t>
  </si>
  <si>
    <t>PA34</t>
  </si>
  <si>
    <t>AC90</t>
  </si>
  <si>
    <t>C206</t>
  </si>
  <si>
    <t>0EM</t>
  </si>
  <si>
    <t>AF</t>
  </si>
  <si>
    <t>C180</t>
  </si>
  <si>
    <t>1AP</t>
  </si>
  <si>
    <t>TA</t>
  </si>
  <si>
    <t>P28A</t>
  </si>
  <si>
    <t>PA32</t>
  </si>
  <si>
    <t>1AS</t>
  </si>
  <si>
    <t>TAXI AEREO DEL ALTO MENEGUA LTDA.-AEROMENEGUA LTDA-</t>
  </si>
  <si>
    <t>C182</t>
  </si>
  <si>
    <t>1BC</t>
  </si>
  <si>
    <t>INTERNACIONAL EJECUTIVA DE AVIACION S.A.S.</t>
  </si>
  <si>
    <t>CL30</t>
  </si>
  <si>
    <t>1BR</t>
  </si>
  <si>
    <t>AEROLINEAS LLANERAS ARALL LTDA.</t>
  </si>
  <si>
    <t>C172</t>
  </si>
  <si>
    <t>1BT</t>
  </si>
  <si>
    <t>AEROVIAS REGIONALES DEL ORIENTE S.A.S. ARO S.A.S.</t>
  </si>
  <si>
    <t>1CG</t>
  </si>
  <si>
    <t>AVIONES DEL CESAR S.A.S.</t>
  </si>
  <si>
    <t>B06</t>
  </si>
  <si>
    <t>JS32</t>
  </si>
  <si>
    <t>1DS</t>
  </si>
  <si>
    <t>B350</t>
  </si>
  <si>
    <t>B190</t>
  </si>
  <si>
    <t>BE20</t>
  </si>
  <si>
    <t>1EE</t>
  </si>
  <si>
    <t>1EG</t>
  </si>
  <si>
    <t>C210</t>
  </si>
  <si>
    <t>1FC</t>
  </si>
  <si>
    <t>TRANSPORTE AEREO DE COLOMBIA S.A. TAC S.A.</t>
  </si>
  <si>
    <t>CR</t>
  </si>
  <si>
    <t>L410</t>
  </si>
  <si>
    <t>1GM</t>
  </si>
  <si>
    <t>DELTA HELICOPTEROS S.A.S.</t>
  </si>
  <si>
    <t>1GQ</t>
  </si>
  <si>
    <t>AMBULANCIAS AEREAS DE COLOMBIA S.A.S.</t>
  </si>
  <si>
    <t>BE30</t>
  </si>
  <si>
    <t>1GU</t>
  </si>
  <si>
    <t>AMERICA'S AIR SAS</t>
  </si>
  <si>
    <t>C402</t>
  </si>
  <si>
    <t>1GZ</t>
  </si>
  <si>
    <t>T34P</t>
  </si>
  <si>
    <t>A320</t>
  </si>
  <si>
    <t>A319</t>
  </si>
  <si>
    <t>ACA</t>
  </si>
  <si>
    <t>AIR CANADA SUCURSAL COLOMBIA</t>
  </si>
  <si>
    <t>PA</t>
  </si>
  <si>
    <t>A333</t>
  </si>
  <si>
    <t>ACL</t>
  </si>
  <si>
    <t>CA</t>
  </si>
  <si>
    <t>AN26</t>
  </si>
  <si>
    <t>B733</t>
  </si>
  <si>
    <t>B788</t>
  </si>
  <si>
    <t>AMX</t>
  </si>
  <si>
    <t>B738</t>
  </si>
  <si>
    <t>ARE</t>
  </si>
  <si>
    <t>AEROVIAS DE INTEGRACION REGIONAL S.A. AIRES S.A.</t>
  </si>
  <si>
    <t>TR</t>
  </si>
  <si>
    <t>ARG</t>
  </si>
  <si>
    <t>AEROLINEAS ARGENTINAS</t>
  </si>
  <si>
    <t>B737</t>
  </si>
  <si>
    <t>AVA</t>
  </si>
  <si>
    <t>AEROVIAS DEL CONTINENTE AMERICANO S.A. AVIANCA</t>
  </si>
  <si>
    <t>A332</t>
  </si>
  <si>
    <t>CMP</t>
  </si>
  <si>
    <t>DAE</t>
  </si>
  <si>
    <t>DHL AERO EXPRESO S.A. SUCURSAL COLOMBIA</t>
  </si>
  <si>
    <t>B752</t>
  </si>
  <si>
    <t>DAL</t>
  </si>
  <si>
    <t>DELTA AIR LINES INC. SUCURSAL DE COLOMBIA</t>
  </si>
  <si>
    <t>B763</t>
  </si>
  <si>
    <t>DLH</t>
  </si>
  <si>
    <t>DEUTSCHE LUFTHANSA AKTIENGESELLSCHAFT</t>
  </si>
  <si>
    <t>GTI</t>
  </si>
  <si>
    <t>IBE</t>
  </si>
  <si>
    <t>IBERIA LINEAS AEREAS DE ESPANA SOCIEDAD ANONIMA OPERADORA SUCURSAL COLOMBIANA - IBERIA OPERADORA</t>
  </si>
  <si>
    <t>KRE</t>
  </si>
  <si>
    <t>AEROSUCRE S.A.</t>
  </si>
  <si>
    <t>B722</t>
  </si>
  <si>
    <t>B732</t>
  </si>
  <si>
    <t>LAE</t>
  </si>
  <si>
    <t>LINEA AEREA CARGUERA DE COLOMBIA S.A.</t>
  </si>
  <si>
    <t>LAN</t>
  </si>
  <si>
    <t>LATAM AIRLINES GROUP S.A.</t>
  </si>
  <si>
    <t>LAU</t>
  </si>
  <si>
    <t>B734</t>
  </si>
  <si>
    <t>LPE</t>
  </si>
  <si>
    <t>LTG</t>
  </si>
  <si>
    <t>MAA</t>
  </si>
  <si>
    <t>NKS</t>
  </si>
  <si>
    <t>SPIRIT AIRLINES INC</t>
  </si>
  <si>
    <t>NSE</t>
  </si>
  <si>
    <t>SERVICIO AEREO A TERRITORIOS NACIONALES  S.A. - SATENA</t>
  </si>
  <si>
    <t>SC</t>
  </si>
  <si>
    <t>AT45</t>
  </si>
  <si>
    <t>AT76</t>
  </si>
  <si>
    <t>E145</t>
  </si>
  <si>
    <t>OAA</t>
  </si>
  <si>
    <t>TE</t>
  </si>
  <si>
    <t>OEF</t>
  </si>
  <si>
    <t>MG MEDICAL GROUP S.A.S.</t>
  </si>
  <si>
    <t>PC</t>
  </si>
  <si>
    <t>RPB</t>
  </si>
  <si>
    <t>AEROREPUBLICA S.A.</t>
  </si>
  <si>
    <t>TAI</t>
  </si>
  <si>
    <t>TACA INTERNATIONAL AIRLINES S A SUCURSAL COLOMBIA</t>
  </si>
  <si>
    <t>A321</t>
  </si>
  <si>
    <t>TAM</t>
  </si>
  <si>
    <t>TAM LINHAS AEREAS S A SUCURSAL COLOMBIA</t>
  </si>
  <si>
    <t>THY</t>
  </si>
  <si>
    <t>TPA</t>
  </si>
  <si>
    <t>TAMPA CARGO S.A.S</t>
  </si>
  <si>
    <t>UPS</t>
  </si>
  <si>
    <t>UNITED PARCEL SERVICE CO. SUCURSAL COLOMBIA</t>
  </si>
  <si>
    <t>VVC</t>
  </si>
  <si>
    <t>FAST COLOMBIA S.A.S.</t>
  </si>
  <si>
    <t>3CA</t>
  </si>
  <si>
    <t>B7M8</t>
  </si>
  <si>
    <t>A343</t>
  </si>
  <si>
    <t>B748</t>
  </si>
  <si>
    <t>A359</t>
  </si>
  <si>
    <t>A20N</t>
  </si>
  <si>
    <t>B773</t>
  </si>
  <si>
    <t>B789</t>
  </si>
  <si>
    <t>TRIPULACION</t>
  </si>
  <si>
    <t>SEGUROS</t>
  </si>
  <si>
    <t>SERVICIOS AERONAUTICOS</t>
  </si>
  <si>
    <t>MANTENIMIENTO</t>
  </si>
  <si>
    <t>SERVICIO A PASAJERO</t>
  </si>
  <si>
    <t>COMBUSTIBLE</t>
  </si>
  <si>
    <t>DEPRECIACION</t>
  </si>
  <si>
    <t>ARRIENDOS</t>
  </si>
  <si>
    <t>ADMINISTRACIÓN</t>
  </si>
  <si>
    <t>VENTAS</t>
  </si>
  <si>
    <t>FINANCIEROS</t>
  </si>
  <si>
    <t>TOTAL COSTOS DIRECTOS</t>
  </si>
  <si>
    <t>TOTAL COSTOS INDIRECTOS</t>
  </si>
  <si>
    <t>DESIGNADORES</t>
  </si>
  <si>
    <t>EMPRESAS DE TRANSPORTE PASAJEROS REGULAR NACIONAL</t>
  </si>
  <si>
    <t>EMPRESAS</t>
  </si>
  <si>
    <t>PARTICIPACION</t>
  </si>
  <si>
    <t>Total Tripulación</t>
  </si>
  <si>
    <t>Total Seguros</t>
  </si>
  <si>
    <t>Total Servicios Aeronaúticos</t>
  </si>
  <si>
    <t>Total Mantenimiento</t>
  </si>
  <si>
    <t>Total Servicio a Pasajeros</t>
  </si>
  <si>
    <t>Total Combustible</t>
  </si>
  <si>
    <t>Total Depreciación</t>
  </si>
  <si>
    <t>Total Arriendo</t>
  </si>
  <si>
    <t>Total COSTOS DIRECTOS</t>
  </si>
  <si>
    <t>Total Administración</t>
  </si>
  <si>
    <t>Total Ventas</t>
  </si>
  <si>
    <t>Total Financieros</t>
  </si>
  <si>
    <t>Total COSTOS INDIRECTOS</t>
  </si>
  <si>
    <t>ARE - AVA</t>
  </si>
  <si>
    <t>ARE - AVA - VVC - ULS</t>
  </si>
  <si>
    <t>PROMEDIO</t>
  </si>
  <si>
    <t>LNE - LPE - LRC - TAI</t>
  </si>
  <si>
    <t>GLG - LAN - LNE - LPE - LRC - TAI - TAM - VIV</t>
  </si>
  <si>
    <t>CMP - AMX</t>
  </si>
  <si>
    <t>DAL - LAN</t>
  </si>
  <si>
    <t>AEA - LAN</t>
  </si>
  <si>
    <t>EMPRESAS DE TRANSPORTE PASAJEROS REGULAR INTERNACIONAL</t>
  </si>
  <si>
    <t>ACL - KRE</t>
  </si>
  <si>
    <t>DAE - UPS</t>
  </si>
  <si>
    <t>EMPRESAS DE TRANSPORTE AEREO - CARGA NACIONAL E INTERNACIONAL</t>
  </si>
  <si>
    <t>1CG - 1EE - 1GM</t>
  </si>
  <si>
    <t>1BR - 1BT - 1HE</t>
  </si>
  <si>
    <t>1AS - 1BR - 1BT</t>
  </si>
  <si>
    <t>1BR - 1BT - 1EG - 1HE</t>
  </si>
  <si>
    <t>1AP - 1BT</t>
  </si>
  <si>
    <t>1AP - 1CG - 1GZ</t>
  </si>
  <si>
    <t>1AP - 1GZ</t>
  </si>
  <si>
    <t>EMPRESAS DE TRANSPORTE AEREO AEROTAXIS</t>
  </si>
  <si>
    <t>EMPRESAS DE TRABAJOS AEREOS  ESPECIALES</t>
  </si>
  <si>
    <t>0EC - 0ES - OEF</t>
  </si>
  <si>
    <t>0BE - 0BR - 0BS - 0CC - 0CK - 0DL - 0DS</t>
  </si>
  <si>
    <t>0BE - 0BP - 0DY</t>
  </si>
  <si>
    <t>0BR - 0BT</t>
  </si>
  <si>
    <t xml:space="preserve">Nota: Los nombre de las siglas de las empresas y los designadores los puede encontrar en la pestaña 2 de este archivo. </t>
  </si>
  <si>
    <t>CONCEPTOS</t>
  </si>
  <si>
    <t>PARTICIPACIÓN %</t>
  </si>
  <si>
    <t>VARIACIÓN %</t>
  </si>
  <si>
    <t xml:space="preserve">Tripulación  </t>
  </si>
  <si>
    <t>Seguros</t>
  </si>
  <si>
    <t xml:space="preserve">Servicios Aeronaúticos </t>
  </si>
  <si>
    <t xml:space="preserve">Mantenimiento </t>
  </si>
  <si>
    <t>Servicio de Pasajeros</t>
  </si>
  <si>
    <t xml:space="preserve">Combustible </t>
  </si>
  <si>
    <t>Depreciación</t>
  </si>
  <si>
    <t xml:space="preserve">Arriendo </t>
  </si>
  <si>
    <t xml:space="preserve">Administración </t>
  </si>
  <si>
    <t>Ventas</t>
  </si>
  <si>
    <t>Financieros</t>
  </si>
  <si>
    <t>COSTOS  TOTALES</t>
  </si>
  <si>
    <t>Número Horas</t>
  </si>
  <si>
    <t>Número   Aeronaves</t>
  </si>
  <si>
    <t>II SEMESTRE 2021</t>
  </si>
  <si>
    <t>II SEMESTRE 2022</t>
  </si>
  <si>
    <t>Comparativo Costos de Operación Transporte regular Doméstico II semestre.</t>
  </si>
  <si>
    <t>MODALIDADES</t>
  </si>
  <si>
    <t>No. EMPRE. PRESENTARÓN INFORME</t>
  </si>
  <si>
    <t>TOTAL EMPRESAS VIGENTES</t>
  </si>
  <si>
    <t>% COBERTURA</t>
  </si>
  <si>
    <t>PASAJEROS REGULAR NACIONAL</t>
  </si>
  <si>
    <t>PASAJEROS REGULAR INTERNACIONAL</t>
  </si>
  <si>
    <t>COBERTURA COSTOS DE OPERACIÓN II SEMESTRE 2022</t>
  </si>
  <si>
    <t>TOTAL COBERTURA II SEMESTRE AÑO 2022</t>
  </si>
  <si>
    <t>DE UN TOTAL DE 148 EMPRESAS VIGENTES CON LA OBLIGACIÓN DE PRESENTAR LOS INFORMES DE COSTOS DE OPERACIÓN DEL II SEMESTRE  DE 2022, 69 COMPAÑIAS AERONÁUTICAS PRESENTARON REPORTES, LO QUE  REPRESENTA EL 47 % DE COBERTURA, 21% MENOS COMPARADO CON EL II SEMESTRE  DEL AÑO 2021.</t>
  </si>
  <si>
    <r>
      <rPr>
        <b/>
        <sz val="11"/>
        <color theme="1"/>
        <rFont val="Calibri"/>
        <family val="2"/>
      </rPr>
      <t>PASAJEROS REGULAR NACIONAL:</t>
    </r>
    <r>
      <rPr>
        <sz val="11"/>
        <color theme="1"/>
        <rFont val="Calibri"/>
        <family val="2"/>
      </rPr>
      <t xml:space="preserve"> EasyFly</t>
    </r>
  </si>
  <si>
    <r>
      <rPr>
        <b/>
        <sz val="11"/>
        <color theme="1"/>
        <rFont val="Calibri"/>
        <family val="2"/>
      </rPr>
      <t>PASAJEROS REGULAR INTERNACIONAL:</t>
    </r>
    <r>
      <rPr>
        <sz val="11"/>
        <color theme="1"/>
        <rFont val="Calibri"/>
        <family val="2"/>
      </rPr>
      <t xml:space="preserve"> Air France, American Airlines, Jetblue Airways, KLM, United Airlines, Jet Smart y  Sky Airlines.</t>
    </r>
  </si>
  <si>
    <r>
      <t xml:space="preserve">CARGA NACIONAL - INTERNACIONAL: </t>
    </r>
    <r>
      <rPr>
        <sz val="11"/>
        <color theme="1"/>
        <rFont val="Calibri"/>
        <family val="2"/>
      </rPr>
      <t>Laser Aéreo S.A.S, Martinair Holland y FeDex.</t>
    </r>
  </si>
  <si>
    <r>
      <rPr>
        <b/>
        <sz val="11"/>
        <color theme="1"/>
        <rFont val="Calibri"/>
        <family val="2"/>
      </rPr>
      <t>NO REGULAR - AEROTAXIS:</t>
    </r>
    <r>
      <rPr>
        <sz val="11"/>
        <color theme="1"/>
        <rFont val="Calibri"/>
        <family val="2"/>
      </rPr>
      <t xml:space="preserve"> Aero Apoyo, Ases, Aerotaxi Guaymaral, Aerocharter Andina, Aeroejecutivos de Antioquia, Allas, Alpes, Aeromenegua, Aerupia, Aviocharter, Central Charter de Colombia, Charter de Caribe, Charter Express, Helifly, Hangar 29, Helijet, Heliav, Heligolfo, Heliservice, Helistar, Helisur, Flexair, Lans, Llanera de Aviación, Pacifica de Aviación, SAER, Sarpa, Sicher Helicopteros, SIS, Solair, Taerco, Transpacificos, Tari, Vertical de Aviación y Vannet.</t>
    </r>
  </si>
  <si>
    <r>
      <rPr>
        <b/>
        <sz val="11"/>
        <color theme="1"/>
        <rFont val="Calibri"/>
        <family val="2"/>
      </rPr>
      <t xml:space="preserve">COMERCIAL REGIONAL: </t>
    </r>
    <r>
      <rPr>
        <sz val="11"/>
        <color theme="1"/>
        <rFont val="Calibri"/>
        <family val="2"/>
      </rPr>
      <t>Aexpa, Aerostar y Searca.</t>
    </r>
  </si>
  <si>
    <t>BASE DE DATOS 08/06/2023</t>
  </si>
  <si>
    <r>
      <t xml:space="preserve">TRABAJOS AÉREOS ESPECIALES - AVIACION AGRICOLA: </t>
    </r>
    <r>
      <rPr>
        <sz val="11"/>
        <color theme="1"/>
        <rFont val="Calibri"/>
        <family val="2"/>
      </rPr>
      <t>Aerosanidad Agricola</t>
    </r>
    <r>
      <rPr>
        <b/>
        <sz val="11"/>
        <color theme="1"/>
        <rFont val="Calibri"/>
        <family val="2"/>
      </rPr>
      <t xml:space="preserve">, </t>
    </r>
    <r>
      <rPr>
        <sz val="11"/>
        <color theme="1"/>
        <rFont val="Calibri"/>
        <family val="2"/>
      </rPr>
      <t>ASEM, ASAM, ARFA, Aerotec, AMA, ECO, AGILL, FARI, FAAC, Fuminorte, Safuco, Sanidad Vegetal Cruz Verde, Servio de Fumigación Aérea del Casanare, Servicios Agricolas del Casanare, SAMA y TAES.</t>
    </r>
  </si>
  <si>
    <r>
      <rPr>
        <b/>
        <sz val="11"/>
        <color theme="1"/>
        <rFont val="Calibri"/>
        <family val="2"/>
      </rPr>
      <t>TRABAJOS AÉREOS ESPECIALES:</t>
    </r>
    <r>
      <rPr>
        <sz val="11"/>
        <color theme="1"/>
        <rFont val="Calibri"/>
        <family val="2"/>
      </rPr>
      <t xml:space="preserve"> Aeroestudios, Aeroexpress, Colcharter, Fliying, Global Service Aviation, GoodFly, Quimbaya Exploración y Sky Ambulance.</t>
    </r>
  </si>
  <si>
    <t>CONTENIDO</t>
  </si>
  <si>
    <t>PAG</t>
  </si>
  <si>
    <t>CONCEPTO</t>
  </si>
  <si>
    <t>RELACION EMPRESA - TIPO DE AERONAVE</t>
  </si>
  <si>
    <t>COBERTURA</t>
  </si>
  <si>
    <t>TRABAJOS AEREOS ESPECIALES</t>
  </si>
  <si>
    <t>Actividad</t>
  </si>
  <si>
    <t>A119</t>
  </si>
  <si>
    <t>HELICOPTEROS NACIONALES DE COLOMBIA S.A.S. "HELICOL S.A.S."</t>
  </si>
  <si>
    <t>HEL</t>
  </si>
  <si>
    <t>A139</t>
  </si>
  <si>
    <t>HELISTAR S.A.S.</t>
  </si>
  <si>
    <t>1FU</t>
  </si>
  <si>
    <t>A318</t>
  </si>
  <si>
    <t>AMERICAN AIR LINES</t>
  </si>
  <si>
    <t>AAL</t>
  </si>
  <si>
    <t>COMPANIA NACIONAL CUBANA DE AVIACION.</t>
  </si>
  <si>
    <t>CUB</t>
  </si>
  <si>
    <t>LAN PERU S.A. SUCURSAL COLOMBIA</t>
  </si>
  <si>
    <t>EMPRESA PUBLICA TAME LINEA AEREA DEL ECUADOR TAME EP SUCURSAL COLOMBIA. SIGLA TAME EP SUCURSAL COLOM</t>
  </si>
  <si>
    <t>TAE</t>
  </si>
  <si>
    <t>TRANS AMERICAN AIRLINES S.A. SUCURSAL COLOMBIA</t>
  </si>
  <si>
    <t>TPU</t>
  </si>
  <si>
    <t>JETBLUE AIRWAYS CORPORATION-SUCURSAL COLOMBIA</t>
  </si>
  <si>
    <t>JBU</t>
  </si>
  <si>
    <t>OCEANAIR LINHAS AEREAS S A SUCURSAL COLOMBIA</t>
  </si>
  <si>
    <t>ONE</t>
  </si>
  <si>
    <t>A330</t>
  </si>
  <si>
    <t>A340</t>
  </si>
  <si>
    <t>PACIFICA DE AVIACION S.A.S.</t>
  </si>
  <si>
    <t>1GR</t>
  </si>
  <si>
    <t>AN12</t>
  </si>
  <si>
    <t>AER CARIBE</t>
  </si>
  <si>
    <t>1BG</t>
  </si>
  <si>
    <t>LATINOAMERICANA DE SERVICIOS AEREO S.A.S. LASER AEREO S.A.S.</t>
  </si>
  <si>
    <t>2EO</t>
  </si>
  <si>
    <t>AN32</t>
  </si>
  <si>
    <t>SOCIEDAD AEREA DEL CAQUETA LTDA.</t>
  </si>
  <si>
    <t>SDK</t>
  </si>
  <si>
    <t>AT3P</t>
  </si>
  <si>
    <t>EMPRESA AÉREA DE SERVICIOS Y FACILITACIÓN LOGÍSTICA INTEGRAL S.A. - EASYFLY S.A.</t>
  </si>
  <si>
    <t>EFY</t>
  </si>
  <si>
    <t>COMPAÑIA DE VUELO DE HELICOPTEROS COMERCIALES S.A.S. HELIFLY S.A.S.</t>
  </si>
  <si>
    <t>1BO</t>
  </si>
  <si>
    <t>AEROCHARTER ANDINA S.A</t>
  </si>
  <si>
    <t>1FQ</t>
  </si>
  <si>
    <t>B105</t>
  </si>
  <si>
    <t>SERVICIOS INTEGRALES HELICOPORTADOS S.A.S. - SICHER HELICOPTERS S.A.S.</t>
  </si>
  <si>
    <t>1EN</t>
  </si>
  <si>
    <t>COLCHARTER IPS S.A.S.</t>
  </si>
  <si>
    <t>0EA</t>
  </si>
  <si>
    <t>SERVICIO AEREO DE CAPURGANA S.A. - SEARCA S.A.</t>
  </si>
  <si>
    <t>1EH</t>
  </si>
  <si>
    <t>GLOBAL SERVICE AVIATION S.A.S.</t>
  </si>
  <si>
    <t>1GO</t>
  </si>
  <si>
    <t>B212</t>
  </si>
  <si>
    <t>HELISERVICE LTDA</t>
  </si>
  <si>
    <t>1CV</t>
  </si>
  <si>
    <t>SASA SOCIEDAD AERONAUTICA DE SANTANDER S.A.</t>
  </si>
  <si>
    <t>HANGAR 29 S.A.S.</t>
  </si>
  <si>
    <t>1HB</t>
  </si>
  <si>
    <t>RIO SUR S. A.</t>
  </si>
  <si>
    <t>B407</t>
  </si>
  <si>
    <t>HELISUR S.A.S.</t>
  </si>
  <si>
    <t>1GY</t>
  </si>
  <si>
    <t>B412</t>
  </si>
  <si>
    <t>B60T</t>
  </si>
  <si>
    <t>AMERIJET INTERNATIONAL COLOMBIA</t>
  </si>
  <si>
    <t>AJT</t>
  </si>
  <si>
    <t>VENSECAR INTERNACIONAL C. A.  SUCURSAL COLOMBIA</t>
  </si>
  <si>
    <t>VEC</t>
  </si>
  <si>
    <t>AEROVIAS DE MEXICO S. A. AEROMEXICO SUCURSAL COLOMBIA</t>
  </si>
  <si>
    <t>COMPAÑIA PANAMEÑA DE AVIACION S.A. COPA AIRLINES</t>
  </si>
  <si>
    <t>B742</t>
  </si>
  <si>
    <t>CARGOLUX AIRLINES INTERNATIONAL S.A. SUCURSAL COLOMBIA.</t>
  </si>
  <si>
    <t>CLX</t>
  </si>
  <si>
    <t>FEDERAL EXPRESS CORPORATION</t>
  </si>
  <si>
    <t>FDX</t>
  </si>
  <si>
    <t>UNITED AIRLINES INC.</t>
  </si>
  <si>
    <t>UAL</t>
  </si>
  <si>
    <t>ABSA AEROLINEAS BRASILERAS S.A</t>
  </si>
  <si>
    <t>MASAIR. AEROTRANSPORTES MAS DE CARGA SUCURSAL COL.</t>
  </si>
  <si>
    <t>BE35</t>
  </si>
  <si>
    <t>BE40</t>
  </si>
  <si>
    <t>BE9L</t>
  </si>
  <si>
    <t>BN2P</t>
  </si>
  <si>
    <t>AEROTAXI DEL UPIA S.A.S.  AERUPIA S.A.S.</t>
  </si>
  <si>
    <t>1BE</t>
  </si>
  <si>
    <t>AERO APOYO LTDA. TRANSPORTE AEREO DE APOYO PETROLERO</t>
  </si>
  <si>
    <t>1AE</t>
  </si>
  <si>
    <t>AEROTAXI DEL ORIENTE COLOMBIANO AEROCOL S.A.S</t>
  </si>
  <si>
    <t>1AM</t>
  </si>
  <si>
    <t>AEROLINEAS PETROLERAS S.A.S. - ALPES S.A.S.</t>
  </si>
  <si>
    <t>1BP</t>
  </si>
  <si>
    <t>AERO SERVICIOS ESPECIALIZADOS ASES S.A.S</t>
  </si>
  <si>
    <t>1GJ</t>
  </si>
  <si>
    <t>COMPAÑIA AEROAGRICOLA DE LOS LLANOS S.A.S. AGILL S.A.S. (ANTES COMPAÑIA AEROAGRICOLA GIRARDOT LTDA. AGIL LTDA.)</t>
  </si>
  <si>
    <t>0BH</t>
  </si>
  <si>
    <t>QUIMBAYA EXPLORACION Y RECURSOS GEOMATICOS S.A.S. QUERGEO S.A.S.</t>
  </si>
  <si>
    <t>0DW</t>
  </si>
  <si>
    <t>ISATECH CORPORATION S A S</t>
  </si>
  <si>
    <t>0EB</t>
  </si>
  <si>
    <t>AEROLINEAS DEL LLANO S.A.S. - ALLAS S.A.S.</t>
  </si>
  <si>
    <t>1BB</t>
  </si>
  <si>
    <t>LINEAS AEREAS DEL NORTE DE SANTANDER S.A.S. LANS S.A.S.</t>
  </si>
  <si>
    <t>1DF</t>
  </si>
  <si>
    <t>SERVICIOS AEREOS PANAMERICANOS SARPA S.A.S.</t>
  </si>
  <si>
    <t>1ED</t>
  </si>
  <si>
    <t>HELI JET SAS</t>
  </si>
  <si>
    <t>1FZ</t>
  </si>
  <si>
    <t>AERO SANIDAD AGRICOLA S.A.S - ASA S.A.S.</t>
  </si>
  <si>
    <t>0BM</t>
  </si>
  <si>
    <t>FAGA LTDA. FUMIGACIONES AEREAS GAVIOTAS CIA.</t>
  </si>
  <si>
    <t>FARI LTDA. FUMIGACIONES AEREAS DEL ARIARI</t>
  </si>
  <si>
    <t>0CJ</t>
  </si>
  <si>
    <t>HELICE LTDA. FUMIGACION AEREA</t>
  </si>
  <si>
    <t>0CW</t>
  </si>
  <si>
    <t>SERVICIO AÉREO DE FUMIGACIÓN COLOMBIANA LTDA. "SAFUCO"</t>
  </si>
  <si>
    <t>0DA</t>
  </si>
  <si>
    <t>SAMA LTDA. SOCIEDAD AEROAGRICOLA DE MAGANGUE</t>
  </si>
  <si>
    <t>0DC</t>
  </si>
  <si>
    <t>FUMIVILLA LTDA FUMIGACIONES AEREAS DE VILLANUEVA  LIMITADA</t>
  </si>
  <si>
    <t>SERVICIO AÉREO DEL ORIENTE S.A.S. "SAO S.A.S."</t>
  </si>
  <si>
    <t>0DR</t>
  </si>
  <si>
    <t>FAGAN S. EN C. FUMIGACION AEREA LOS GAVANES</t>
  </si>
  <si>
    <t>SERVICIOS AEROAGRICOLAS DEL CASANARE S.A.S. - SAAC S.A.S.</t>
  </si>
  <si>
    <t>0DT</t>
  </si>
  <si>
    <t>ASPERSIONES TECNICAS DEL CAMPO LIMITADA AEROTEC LTDA.</t>
  </si>
  <si>
    <t>0DU</t>
  </si>
  <si>
    <t>TRABAJOS AEREOS ESPECIALES AVIACION AGRICOLA S.A.S. TAES S.A.S.</t>
  </si>
  <si>
    <t>0DX</t>
  </si>
  <si>
    <t>HELIGOLFO S.A.S.</t>
  </si>
  <si>
    <t>1GB</t>
  </si>
  <si>
    <t>AEROESTUDIOS SOCIEDAD ANONIMA "AEROESTUDIOS S.A."</t>
  </si>
  <si>
    <t>0AC</t>
  </si>
  <si>
    <t>COMERCIALIZADORA ECO LIMITADA</t>
  </si>
  <si>
    <t>0DP</t>
  </si>
  <si>
    <t>SAE SERVICIOS AÉREOS ESPECIALES GLOBAL LIFE AMBULANCIAS S.A.S.</t>
  </si>
  <si>
    <t>SERVICIOS AEREOS DEL GUAVIARE LIMITADA SAVIARE LTDA.</t>
  </si>
  <si>
    <t>TAERCO LTDA. TAXI AEREO COLOMBIANO</t>
  </si>
  <si>
    <t>1EQ</t>
  </si>
  <si>
    <t>AEROEJECUTIVOS DE ANTIOQUIA S.A.</t>
  </si>
  <si>
    <t>1FR</t>
  </si>
  <si>
    <t>TRANSPACIFICOS Y CIA S.A.S.</t>
  </si>
  <si>
    <t>1HC</t>
  </si>
  <si>
    <t>C208</t>
  </si>
  <si>
    <t>AVIONES PUBLICITARIOS DE COLOMBIA  S.A.S AERIAL SIGN S.A.S</t>
  </si>
  <si>
    <t>C303</t>
  </si>
  <si>
    <t>VANNET S.A.S.</t>
  </si>
  <si>
    <t>0EG</t>
  </si>
  <si>
    <t>AEROEXPRESO DEL PACIFICO S.A.</t>
  </si>
  <si>
    <t>1FT</t>
  </si>
  <si>
    <t>AVIOCHARTER S.A.S.</t>
  </si>
  <si>
    <t>1FV</t>
  </si>
  <si>
    <t>SOLAIR S. A. S.</t>
  </si>
  <si>
    <t>1GS</t>
  </si>
  <si>
    <t>C414</t>
  </si>
  <si>
    <t>C421</t>
  </si>
  <si>
    <t>C90A</t>
  </si>
  <si>
    <t>DC3</t>
  </si>
  <si>
    <t>AIR COLOMBIA S.A.S.</t>
  </si>
  <si>
    <t>6AD</t>
  </si>
  <si>
    <t>AEROLINEAS ANDINAS S.A</t>
  </si>
  <si>
    <t>6AF</t>
  </si>
  <si>
    <t>DC3T</t>
  </si>
  <si>
    <t>DO28</t>
  </si>
  <si>
    <t>AEROLINEA DE ANTIOQUIA S.A.S.</t>
  </si>
  <si>
    <t>ANQ</t>
  </si>
  <si>
    <t>E135</t>
  </si>
  <si>
    <t>E170</t>
  </si>
  <si>
    <t>E190</t>
  </si>
  <si>
    <t>EC35</t>
  </si>
  <si>
    <t>EC45</t>
  </si>
  <si>
    <t>F100</t>
  </si>
  <si>
    <t>AIR PANAMA SUCURSAL COLOMBIA</t>
  </si>
  <si>
    <t>PST</t>
  </si>
  <si>
    <t>F28</t>
  </si>
  <si>
    <t>GLF4</t>
  </si>
  <si>
    <t>H500</t>
  </si>
  <si>
    <t>SIS SOLUCIONES INTEGRALES GNSS S.A.S.</t>
  </si>
  <si>
    <t>1HD</t>
  </si>
  <si>
    <t>JS41</t>
  </si>
  <si>
    <t>LJ31</t>
  </si>
  <si>
    <t>FUNDACION CARDIOVASCULAR DE COLOMBIA</t>
  </si>
  <si>
    <t>0DZ</t>
  </si>
  <si>
    <t>M18</t>
  </si>
  <si>
    <t>MI8</t>
  </si>
  <si>
    <t>VERTICAL DE AVIACION S.A.S.</t>
  </si>
  <si>
    <t>1CW</t>
  </si>
  <si>
    <t>AEROESTAR LTDA</t>
  </si>
  <si>
    <t>1GK</t>
  </si>
  <si>
    <t>COALCESAR LTDA. COOP MULTIACTIVA  ALGODONERA DEL DEPTO DEL CESAR</t>
  </si>
  <si>
    <t>0BV</t>
  </si>
  <si>
    <t>SERVICIO DE FUMIGACIÓN AÉREA DEL CASANARE SFA LTDA</t>
  </si>
  <si>
    <t>0DM</t>
  </si>
  <si>
    <t>LINEAS AEREAS GALAN LIMITADA AEROGALAN</t>
  </si>
  <si>
    <t>TRANSPORTES AEREOS DEL ARIARI S.A.S. - TARI S.A.S.</t>
  </si>
  <si>
    <t>1EY</t>
  </si>
  <si>
    <t>SERVICIO AEREO REGIONAL SAER LTDA</t>
  </si>
  <si>
    <t>1DY</t>
  </si>
  <si>
    <t>AERO TAXI GUAYMARAL ATG  S.A.S.</t>
  </si>
  <si>
    <t>1GP</t>
  </si>
  <si>
    <t>CHARTER EXPRESS S.A.S.</t>
  </si>
  <si>
    <t>1GW</t>
  </si>
  <si>
    <t>FUMIGACIONES AEREAS DEL NORTE S.A.S.</t>
  </si>
  <si>
    <t>0CT</t>
  </si>
  <si>
    <t>GOOD - FLY  CO  S.A.S</t>
  </si>
  <si>
    <t>0ED</t>
  </si>
  <si>
    <t>PA36</t>
  </si>
  <si>
    <t>PA46</t>
  </si>
  <si>
    <t>R22</t>
  </si>
  <si>
    <t>R44</t>
  </si>
  <si>
    <t>AEROEXPRESS S.A.S.</t>
  </si>
  <si>
    <t>1GC</t>
  </si>
  <si>
    <t>R66</t>
  </si>
  <si>
    <t>S76</t>
  </si>
  <si>
    <t>T210</t>
  </si>
  <si>
    <t>AMA LTDA. AVIONES Y MAQUINARIAS AGRICOLAS</t>
  </si>
  <si>
    <t>0DQ</t>
  </si>
  <si>
    <t>ULAC</t>
  </si>
  <si>
    <t>Y12</t>
  </si>
  <si>
    <t>COSTOS DE OPERACIÓN II SEMESTRE DE 2022 POR DESIGNADOR</t>
  </si>
  <si>
    <t>Elaborado: Juan David Domínguez Arrieta - Grupo Estadisticas y Analisis Sectorial</t>
  </si>
  <si>
    <t>Revisado: Jorge Alonso Quintana Cristancho - Coordinador Grupo Estadisticas y Analisis Sectorial</t>
  </si>
  <si>
    <t>LAE - LTG - TPA - UPS</t>
  </si>
  <si>
    <t>Nota: Las siguientes empresas NO presentaron reportes de costos de operación del II Semestre de 2022</t>
  </si>
  <si>
    <t>COSTOS DE OPERACIÓN HORA BLOQUE POR TIPO DE AERONAVE 
II SEMESTRE DE 2022</t>
  </si>
  <si>
    <t>TRABAJOS AÉREOS ESPECIALES</t>
  </si>
  <si>
    <t>AEROTAXIS - NO REGULAR</t>
  </si>
  <si>
    <t>COSTOS DE OPERACIÓN HORA BLOQUE POR TIPO DE AERONAVE - II SEMESTRE DE 2022</t>
  </si>
  <si>
    <t>CARGA NACIONAL - INTERNACIONAL</t>
  </si>
  <si>
    <t>GRAFICAS - COMPARATIVO II SEMESTRE 2022 VS 2021</t>
  </si>
  <si>
    <t>EMPRESAS DE TRANSPORTE AEREO - AEROTAXIS</t>
  </si>
  <si>
    <t>EMPRESAS DE TRANSPORTE AEREO CARGA NACIONAL - INTERNACIONAL</t>
  </si>
  <si>
    <t xml:space="preserve">EMPRESAS DE TRANSPORTE AEREO PASAJEROS NACIONAL - INTERNACIONAL REGULAR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</si>
</sst>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_ ;\-#,##0\ "/>
  </numFmts>
  <fonts count="23" x14ac:knownFonts="1">
    <font>
      <sz val="10"/>
      <color theme="1"/>
      <name val="Tahoma"/>
      <family val="2"/>
    </font>
    <font>
      <sz val="11"/>
      <color theme="1"/>
      <name val="Calibri"/>
      <family val="2"/>
      <scheme val="minor"/>
    </font>
    <font>
      <sz val="10"/>
      <color theme="1"/>
      <name val="Tahoma"/>
      <family val="2"/>
    </font>
    <font>
      <b/>
      <sz val="10"/>
      <color theme="1"/>
      <name val="Tahoma"/>
      <family val="2"/>
    </font>
    <font>
      <u/>
      <sz val="11"/>
      <color theme="10"/>
      <name val="Calibri"/>
      <family val="2"/>
      <scheme val="minor"/>
    </font>
    <font>
      <b/>
      <u/>
      <sz val="11"/>
      <color theme="3"/>
      <name val="Calibri"/>
      <family val="2"/>
    </font>
    <font>
      <b/>
      <u/>
      <sz val="11"/>
      <name val="Calibri"/>
      <family val="2"/>
    </font>
    <font>
      <sz val="10"/>
      <name val="Tahoma"/>
      <family val="2"/>
    </font>
    <font>
      <b/>
      <sz val="10"/>
      <name val="Tahoma"/>
      <family val="2"/>
    </font>
    <font>
      <b/>
      <sz val="13"/>
      <color theme="1"/>
      <name val="Calibri"/>
      <family val="2"/>
      <scheme val="minor"/>
    </font>
    <font>
      <b/>
      <sz val="10"/>
      <name val="Arial"/>
      <family val="2"/>
    </font>
    <font>
      <sz val="10"/>
      <name val="Arial"/>
      <family val="2"/>
    </font>
    <font>
      <b/>
      <sz val="15"/>
      <color theme="1"/>
      <name val="Tahoma"/>
      <family val="2"/>
    </font>
    <font>
      <b/>
      <sz val="11"/>
      <color theme="1"/>
      <name val="Calibri"/>
      <family val="2"/>
    </font>
    <font>
      <sz val="11"/>
      <color theme="1"/>
      <name val="Calibri"/>
      <family val="2"/>
    </font>
    <font>
      <sz val="11"/>
      <name val="Calibri"/>
      <family val="2"/>
    </font>
    <font>
      <sz val="8"/>
      <name val="Arial"/>
      <family val="2"/>
    </font>
    <font>
      <b/>
      <sz val="18"/>
      <color theme="1"/>
      <name val="Arial"/>
      <family val="2"/>
    </font>
    <font>
      <sz val="16"/>
      <color theme="1"/>
      <name val="Arial"/>
      <family val="2"/>
    </font>
    <font>
      <u/>
      <sz val="14"/>
      <color rgb="FF0070C0"/>
      <name val="Arial"/>
      <family val="2"/>
    </font>
    <font>
      <b/>
      <sz val="16"/>
      <color theme="1"/>
      <name val="Calibri"/>
      <family val="2"/>
      <scheme val="minor"/>
    </font>
    <font>
      <b/>
      <sz val="10"/>
      <color theme="1"/>
      <name val="Arial"/>
      <family val="2"/>
    </font>
    <font>
      <sz val="8"/>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3"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bottom/>
      <diagonal/>
    </border>
  </borders>
  <cellStyleXfs count="6">
    <xf numFmtId="0" fontId="0" fillId="0" borderId="0"/>
    <xf numFmtId="9" fontId="2" fillId="0" borderId="0" applyFont="0" applyFill="0" applyBorder="0" applyAlignment="0" applyProtection="0"/>
    <xf numFmtId="0" fontId="4" fillId="0" borderId="0" applyNumberFormat="0" applyFill="0" applyBorder="0" applyAlignment="0" applyProtection="0"/>
    <xf numFmtId="43" fontId="2" fillId="0" borderId="0" applyFont="0" applyFill="0" applyBorder="0" applyAlignment="0" applyProtection="0"/>
    <xf numFmtId="9" fontId="1" fillId="0" borderId="0" applyFont="0" applyFill="0" applyBorder="0" applyAlignment="0" applyProtection="0"/>
    <xf numFmtId="0" fontId="1" fillId="0" borderId="0"/>
  </cellStyleXfs>
  <cellXfs count="121">
    <xf numFmtId="0" fontId="0" fillId="0" borderId="0" xfId="0"/>
    <xf numFmtId="3" fontId="0" fillId="0" borderId="0" xfId="0" applyNumberFormat="1"/>
    <xf numFmtId="3" fontId="0" fillId="0" borderId="0" xfId="0" applyNumberFormat="1" applyAlignment="1">
      <alignment horizontal="center"/>
    </xf>
    <xf numFmtId="3" fontId="3" fillId="2" borderId="1" xfId="0" applyNumberFormat="1" applyFont="1" applyFill="1" applyBorder="1" applyAlignment="1">
      <alignment horizontal="center" vertical="center"/>
    </xf>
    <xf numFmtId="0" fontId="7" fillId="0" borderId="5" xfId="0" applyFont="1" applyBorder="1" applyAlignment="1" applyProtection="1">
      <alignment horizontal="left"/>
      <protection locked="0"/>
    </xf>
    <xf numFmtId="164" fontId="0" fillId="0" borderId="5" xfId="1" applyNumberFormat="1" applyFont="1" applyBorder="1" applyAlignment="1" applyProtection="1">
      <alignment horizontal="center"/>
      <protection locked="0"/>
    </xf>
    <xf numFmtId="0" fontId="7" fillId="0" borderId="1" xfId="0" applyFont="1" applyBorder="1" applyAlignment="1" applyProtection="1">
      <alignment horizontal="left"/>
      <protection locked="0"/>
    </xf>
    <xf numFmtId="0" fontId="8" fillId="2" borderId="1" xfId="0" applyFont="1" applyFill="1" applyBorder="1" applyAlignment="1" applyProtection="1">
      <alignment horizontal="left"/>
      <protection locked="0"/>
    </xf>
    <xf numFmtId="164" fontId="3" fillId="2" borderId="5" xfId="1" applyNumberFormat="1" applyFont="1" applyFill="1" applyBorder="1" applyAlignment="1" applyProtection="1">
      <alignment horizontal="center"/>
      <protection locked="0"/>
    </xf>
    <xf numFmtId="0" fontId="3" fillId="2" borderId="1" xfId="0" applyFont="1" applyFill="1" applyBorder="1" applyAlignment="1">
      <alignment horizontal="left"/>
    </xf>
    <xf numFmtId="3" fontId="0" fillId="0" borderId="1" xfId="0" applyNumberFormat="1" applyBorder="1" applyAlignment="1">
      <alignment horizontal="left"/>
    </xf>
    <xf numFmtId="3" fontId="0" fillId="0" borderId="1" xfId="0" applyNumberFormat="1" applyBorder="1" applyAlignment="1">
      <alignment horizontal="center"/>
    </xf>
    <xf numFmtId="3" fontId="3" fillId="2" borderId="1" xfId="0" applyNumberFormat="1" applyFont="1" applyFill="1" applyBorder="1" applyAlignment="1">
      <alignment horizontal="left" vertical="center"/>
    </xf>
    <xf numFmtId="0" fontId="3" fillId="2" borderId="1" xfId="0" applyFont="1" applyFill="1" applyBorder="1" applyAlignment="1" applyProtection="1">
      <alignment horizontal="center" wrapText="1"/>
      <protection locked="0"/>
    </xf>
    <xf numFmtId="3"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xf>
    <xf numFmtId="164" fontId="0" fillId="0" borderId="0" xfId="1" applyNumberFormat="1" applyFont="1"/>
    <xf numFmtId="165" fontId="0" fillId="0" borderId="0" xfId="0" applyNumberFormat="1"/>
    <xf numFmtId="0" fontId="10" fillId="4" borderId="13"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0" fontId="11" fillId="0" borderId="16" xfId="0" applyFont="1" applyBorder="1" applyProtection="1">
      <protection locked="0"/>
    </xf>
    <xf numFmtId="166" fontId="0" fillId="0" borderId="17" xfId="3" applyNumberFormat="1" applyFont="1" applyBorder="1" applyAlignment="1">
      <alignment horizontal="center"/>
    </xf>
    <xf numFmtId="164" fontId="0" fillId="0" borderId="17" xfId="1" applyNumberFormat="1" applyFont="1" applyBorder="1" applyAlignment="1">
      <alignment horizontal="center"/>
    </xf>
    <xf numFmtId="164" fontId="0" fillId="0" borderId="18" xfId="1" applyNumberFormat="1" applyFont="1" applyBorder="1" applyAlignment="1">
      <alignment horizontal="center"/>
    </xf>
    <xf numFmtId="0" fontId="11" fillId="0" borderId="19" xfId="0" applyFont="1" applyBorder="1" applyProtection="1">
      <protection locked="0"/>
    </xf>
    <xf numFmtId="166" fontId="0" fillId="0" borderId="1" xfId="3" applyNumberFormat="1" applyFont="1" applyBorder="1" applyAlignment="1">
      <alignment horizontal="center"/>
    </xf>
    <xf numFmtId="164" fontId="0" fillId="0" borderId="1" xfId="1" applyNumberFormat="1" applyFont="1" applyBorder="1" applyAlignment="1">
      <alignment horizontal="center"/>
    </xf>
    <xf numFmtId="164" fontId="0" fillId="0" borderId="20" xfId="1" applyNumberFormat="1" applyFont="1" applyBorder="1" applyAlignment="1">
      <alignment horizontal="center"/>
    </xf>
    <xf numFmtId="164" fontId="0" fillId="0" borderId="1" xfId="4" applyNumberFormat="1" applyFont="1" applyBorder="1" applyAlignment="1">
      <alignment horizontal="center"/>
    </xf>
    <xf numFmtId="164" fontId="0" fillId="0" borderId="20" xfId="4" applyNumberFormat="1" applyFont="1" applyBorder="1" applyAlignment="1">
      <alignment horizontal="center"/>
    </xf>
    <xf numFmtId="0" fontId="11" fillId="0" borderId="21" xfId="0" applyFont="1" applyBorder="1" applyProtection="1">
      <protection locked="0"/>
    </xf>
    <xf numFmtId="166" fontId="0" fillId="0" borderId="6" xfId="3" applyNumberFormat="1" applyFont="1" applyBorder="1" applyAlignment="1">
      <alignment horizontal="center"/>
    </xf>
    <xf numFmtId="164" fontId="0" fillId="0" borderId="6" xfId="4" applyNumberFormat="1" applyFont="1" applyBorder="1" applyAlignment="1">
      <alignment horizontal="center"/>
    </xf>
    <xf numFmtId="164" fontId="0" fillId="0" borderId="22" xfId="4" applyNumberFormat="1" applyFont="1" applyBorder="1" applyAlignment="1">
      <alignment horizontal="center"/>
    </xf>
    <xf numFmtId="0" fontId="10" fillId="2" borderId="14" xfId="0" applyFont="1" applyFill="1" applyBorder="1" applyProtection="1">
      <protection locked="0"/>
    </xf>
    <xf numFmtId="166" fontId="10" fillId="2" borderId="23" xfId="3" applyNumberFormat="1" applyFont="1" applyFill="1" applyBorder="1" applyAlignment="1" applyProtection="1">
      <alignment horizontal="center"/>
      <protection locked="0"/>
    </xf>
    <xf numFmtId="9" fontId="10" fillId="2" borderId="23" xfId="4" applyFont="1" applyFill="1" applyBorder="1" applyAlignment="1" applyProtection="1">
      <alignment horizontal="center"/>
      <protection locked="0"/>
    </xf>
    <xf numFmtId="9" fontId="10" fillId="2" borderId="24" xfId="4" applyFont="1" applyFill="1" applyBorder="1" applyAlignment="1" applyProtection="1">
      <alignment horizontal="center"/>
      <protection locked="0"/>
    </xf>
    <xf numFmtId="0" fontId="11" fillId="0" borderId="25" xfId="0" applyFont="1" applyBorder="1" applyProtection="1">
      <protection locked="0"/>
    </xf>
    <xf numFmtId="166" fontId="0" fillId="0" borderId="5" xfId="3" applyNumberFormat="1" applyFont="1" applyBorder="1" applyAlignment="1">
      <alignment horizontal="center"/>
    </xf>
    <xf numFmtId="164" fontId="0" fillId="0" borderId="5" xfId="4" applyNumberFormat="1" applyFont="1" applyBorder="1" applyAlignment="1">
      <alignment horizontal="center"/>
    </xf>
    <xf numFmtId="164" fontId="0" fillId="0" borderId="26" xfId="4" applyNumberFormat="1" applyFont="1" applyBorder="1" applyAlignment="1">
      <alignment horizontal="center"/>
    </xf>
    <xf numFmtId="0" fontId="10" fillId="2" borderId="10" xfId="0" applyFont="1" applyFill="1" applyBorder="1" applyProtection="1">
      <protection locked="0"/>
    </xf>
    <xf numFmtId="166" fontId="10" fillId="2" borderId="27" xfId="3" applyNumberFormat="1" applyFont="1" applyFill="1" applyBorder="1" applyAlignment="1" applyProtection="1">
      <alignment horizontal="center"/>
      <protection locked="0"/>
    </xf>
    <xf numFmtId="9" fontId="10" fillId="2" borderId="27" xfId="4" applyFont="1" applyFill="1" applyBorder="1" applyAlignment="1" applyProtection="1">
      <alignment horizontal="center"/>
      <protection locked="0"/>
    </xf>
    <xf numFmtId="9" fontId="10" fillId="2" borderId="28" xfId="4" applyFont="1" applyFill="1" applyBorder="1" applyAlignment="1" applyProtection="1">
      <alignment horizontal="center"/>
      <protection locked="0"/>
    </xf>
    <xf numFmtId="9" fontId="0" fillId="0" borderId="17" xfId="4" applyFont="1" applyBorder="1" applyAlignment="1">
      <alignment horizontal="center"/>
    </xf>
    <xf numFmtId="0" fontId="11" fillId="0" borderId="29" xfId="0" applyFont="1" applyBorder="1" applyAlignment="1" applyProtection="1">
      <alignment wrapText="1"/>
      <protection locked="0"/>
    </xf>
    <xf numFmtId="166" fontId="0" fillId="0" borderId="30" xfId="3" applyNumberFormat="1" applyFont="1" applyBorder="1" applyAlignment="1">
      <alignment horizontal="center"/>
    </xf>
    <xf numFmtId="9" fontId="0" fillId="0" borderId="30" xfId="4" applyFont="1" applyBorder="1" applyAlignment="1">
      <alignment horizontal="center"/>
    </xf>
    <xf numFmtId="164" fontId="0" fillId="0" borderId="28" xfId="4" applyNumberFormat="1" applyFont="1" applyBorder="1" applyAlignment="1">
      <alignment horizontal="center"/>
    </xf>
    <xf numFmtId="166" fontId="0" fillId="0" borderId="0" xfId="0" applyNumberFormat="1"/>
    <xf numFmtId="0" fontId="13" fillId="4" borderId="32" xfId="0" applyFont="1" applyFill="1" applyBorder="1" applyAlignment="1" applyProtection="1">
      <alignment horizontal="center" vertical="center" wrapText="1"/>
      <protection locked="0"/>
    </xf>
    <xf numFmtId="0" fontId="13" fillId="4" borderId="13" xfId="0" applyFont="1" applyFill="1" applyBorder="1" applyAlignment="1" applyProtection="1">
      <alignment horizontal="center" vertical="center" wrapText="1"/>
      <protection locked="0"/>
    </xf>
    <xf numFmtId="0" fontId="14" fillId="0" borderId="33" xfId="0" applyFont="1" applyBorder="1" applyProtection="1">
      <protection locked="0"/>
    </xf>
    <xf numFmtId="0" fontId="15" fillId="0" borderId="17" xfId="0" applyFont="1" applyBorder="1" applyAlignment="1" applyProtection="1">
      <alignment horizontal="center"/>
      <protection locked="0"/>
    </xf>
    <xf numFmtId="9" fontId="15" fillId="0" borderId="5" xfId="4" applyFont="1" applyBorder="1" applyAlignment="1" applyProtection="1">
      <alignment horizontal="center"/>
      <protection locked="0"/>
    </xf>
    <xf numFmtId="0" fontId="14" fillId="0" borderId="34" xfId="0" applyFont="1" applyBorder="1" applyProtection="1">
      <protection locked="0"/>
    </xf>
    <xf numFmtId="0" fontId="15" fillId="0" borderId="1" xfId="0" applyFont="1" applyBorder="1" applyAlignment="1" applyProtection="1">
      <alignment horizontal="center"/>
      <protection locked="0"/>
    </xf>
    <xf numFmtId="9" fontId="15" fillId="0" borderId="1" xfId="4" applyFont="1" applyBorder="1" applyAlignment="1" applyProtection="1">
      <alignment horizontal="center"/>
      <protection locked="0"/>
    </xf>
    <xf numFmtId="0" fontId="13" fillId="2" borderId="35" xfId="0" applyFont="1" applyFill="1" applyBorder="1" applyAlignment="1" applyProtection="1">
      <alignment horizontal="center" vertical="center" wrapText="1"/>
      <protection locked="0"/>
    </xf>
    <xf numFmtId="0" fontId="13" fillId="2" borderId="36" xfId="0" applyFont="1" applyFill="1" applyBorder="1" applyAlignment="1" applyProtection="1">
      <alignment horizontal="center"/>
      <protection locked="0"/>
    </xf>
    <xf numFmtId="9" fontId="13" fillId="2" borderId="13" xfId="1" applyFont="1" applyFill="1" applyBorder="1" applyAlignment="1" applyProtection="1">
      <alignment horizontal="center"/>
      <protection locked="0"/>
    </xf>
    <xf numFmtId="0" fontId="14" fillId="0" borderId="0" xfId="0" applyFont="1" applyProtection="1">
      <protection locked="0"/>
    </xf>
    <xf numFmtId="0" fontId="0" fillId="0" borderId="0" xfId="0" applyProtection="1">
      <protection locked="0"/>
    </xf>
    <xf numFmtId="0" fontId="16" fillId="0" borderId="0" xfId="0" applyFont="1" applyProtection="1">
      <protection locked="0"/>
    </xf>
    <xf numFmtId="0" fontId="1" fillId="0" borderId="0" xfId="5" applyProtection="1">
      <protection locked="0"/>
    </xf>
    <xf numFmtId="0" fontId="17" fillId="2" borderId="13" xfId="5" applyFont="1" applyFill="1" applyBorder="1" applyAlignment="1" applyProtection="1">
      <alignment horizontal="center"/>
      <protection locked="0"/>
    </xf>
    <xf numFmtId="0" fontId="21" fillId="7" borderId="6" xfId="0" applyFont="1" applyFill="1" applyBorder="1" applyAlignment="1">
      <alignment horizontal="center"/>
    </xf>
    <xf numFmtId="0" fontId="0" fillId="3" borderId="1" xfId="0" applyFill="1" applyBorder="1"/>
    <xf numFmtId="0" fontId="3" fillId="0" borderId="0" xfId="0" applyFont="1" applyAlignment="1">
      <alignment horizontal="center"/>
    </xf>
    <xf numFmtId="0" fontId="3" fillId="0" borderId="0" xfId="0" applyFont="1" applyAlignment="1">
      <alignment horizontal="center" vertical="center"/>
    </xf>
    <xf numFmtId="0" fontId="22" fillId="0" borderId="0" xfId="5" applyFont="1" applyProtection="1">
      <protection locked="0"/>
    </xf>
    <xf numFmtId="0" fontId="17" fillId="2" borderId="14" xfId="5" applyFont="1" applyFill="1" applyBorder="1" applyAlignment="1" applyProtection="1">
      <alignment horizontal="center"/>
      <protection locked="0"/>
    </xf>
    <xf numFmtId="0" fontId="1" fillId="2" borderId="15" xfId="5" applyFill="1" applyBorder="1" applyAlignment="1" applyProtection="1">
      <alignment horizontal="center"/>
      <protection locked="0"/>
    </xf>
    <xf numFmtId="0" fontId="20" fillId="0" borderId="1" xfId="0" applyFont="1" applyBorder="1" applyAlignment="1" applyProtection="1">
      <alignment horizontal="center"/>
      <protection locked="0"/>
    </xf>
    <xf numFmtId="0" fontId="12" fillId="2" borderId="14" xfId="0" applyFont="1" applyFill="1" applyBorder="1" applyAlignment="1" applyProtection="1">
      <alignment horizontal="center" wrapText="1"/>
      <protection locked="0"/>
    </xf>
    <xf numFmtId="0" fontId="12" fillId="2" borderId="31" xfId="0" applyFont="1" applyFill="1" applyBorder="1" applyAlignment="1" applyProtection="1">
      <alignment horizontal="center" wrapText="1"/>
      <protection locked="0"/>
    </xf>
    <xf numFmtId="0" fontId="12" fillId="2" borderId="15" xfId="0" applyFont="1" applyFill="1" applyBorder="1" applyAlignment="1" applyProtection="1">
      <alignment horizontal="center" wrapText="1"/>
      <protection locked="0"/>
    </xf>
    <xf numFmtId="0" fontId="14" fillId="5" borderId="14" xfId="0" applyFont="1" applyFill="1" applyBorder="1" applyAlignment="1" applyProtection="1">
      <alignment horizontal="center" vertical="top" wrapText="1"/>
      <protection locked="0"/>
    </xf>
    <xf numFmtId="0" fontId="14" fillId="5" borderId="31" xfId="0" applyFont="1" applyFill="1" applyBorder="1" applyAlignment="1" applyProtection="1">
      <alignment horizontal="center" vertical="top" wrapText="1"/>
      <protection locked="0"/>
    </xf>
    <xf numFmtId="0" fontId="14" fillId="5" borderId="15" xfId="0" applyFont="1" applyFill="1" applyBorder="1" applyAlignment="1" applyProtection="1">
      <alignment horizontal="center" vertical="top" wrapText="1"/>
      <protection locked="0"/>
    </xf>
    <xf numFmtId="0" fontId="1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0" xfId="0" applyFont="1" applyAlignment="1" applyProtection="1">
      <alignment horizontal="center" wrapText="1"/>
      <protection locked="0"/>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2"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5" fillId="3" borderId="1" xfId="2" applyFont="1" applyFill="1" applyBorder="1" applyAlignment="1" applyProtection="1">
      <alignment horizontal="center" vertical="center"/>
      <protection locked="0"/>
    </xf>
    <xf numFmtId="0" fontId="6" fillId="3" borderId="1" xfId="2" applyFont="1" applyFill="1" applyBorder="1" applyAlignment="1" applyProtection="1">
      <alignment horizontal="center" vertical="center"/>
      <protection locked="0"/>
    </xf>
    <xf numFmtId="0" fontId="3" fillId="2" borderId="1" xfId="0" applyFont="1" applyFill="1" applyBorder="1" applyAlignment="1" applyProtection="1">
      <alignment horizontal="center" wrapText="1"/>
      <protection locked="0"/>
    </xf>
    <xf numFmtId="0" fontId="3" fillId="2" borderId="2" xfId="0" applyFont="1" applyFill="1" applyBorder="1" applyAlignment="1" applyProtection="1">
      <alignment horizontal="center" wrapText="1"/>
      <protection locked="0"/>
    </xf>
    <xf numFmtId="0" fontId="3" fillId="2" borderId="3" xfId="0" applyFont="1" applyFill="1" applyBorder="1" applyAlignment="1" applyProtection="1">
      <alignment horizontal="center" wrapText="1"/>
      <protection locked="0"/>
    </xf>
    <xf numFmtId="0" fontId="3" fillId="2" borderId="4" xfId="0" applyFont="1" applyFill="1" applyBorder="1" applyAlignment="1" applyProtection="1">
      <alignment horizontal="center" wrapText="1"/>
      <protection locked="0"/>
    </xf>
    <xf numFmtId="3" fontId="3" fillId="2" borderId="6"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5" fillId="3" borderId="1" xfId="2" applyFont="1" applyFill="1" applyBorder="1" applyAlignment="1" applyProtection="1">
      <alignment horizontal="center" vertical="center" wrapText="1"/>
      <protection locked="0"/>
    </xf>
    <xf numFmtId="0" fontId="17" fillId="6" borderId="14" xfId="5" applyFont="1" applyFill="1" applyBorder="1" applyAlignment="1" applyProtection="1">
      <alignment horizontal="center" wrapText="1"/>
      <protection locked="0"/>
    </xf>
    <xf numFmtId="0" fontId="17" fillId="6" borderId="15" xfId="5" applyFont="1" applyFill="1" applyBorder="1" applyAlignment="1" applyProtection="1">
      <alignment horizontal="center" wrapText="1"/>
      <protection locked="0"/>
    </xf>
    <xf numFmtId="0" fontId="18" fillId="0" borderId="28" xfId="5" applyFont="1" applyBorder="1" applyAlignment="1" applyProtection="1">
      <alignment horizontal="center" wrapText="1"/>
      <protection locked="0"/>
    </xf>
    <xf numFmtId="0" fontId="19" fillId="0" borderId="12" xfId="2" applyFont="1" applyBorder="1" applyProtection="1">
      <protection locked="0"/>
    </xf>
    <xf numFmtId="0" fontId="18" fillId="0" borderId="13" xfId="5" applyFont="1" applyBorder="1" applyAlignment="1" applyProtection="1">
      <alignment horizontal="center" wrapText="1"/>
      <protection locked="0"/>
    </xf>
    <xf numFmtId="0" fontId="19" fillId="0" borderId="15" xfId="2" applyFont="1" applyBorder="1" applyProtection="1">
      <protection locked="0"/>
    </xf>
    <xf numFmtId="0" fontId="18" fillId="0" borderId="37" xfId="5" applyFont="1" applyBorder="1" applyAlignment="1" applyProtection="1">
      <alignment horizontal="center" wrapText="1"/>
      <protection locked="0"/>
    </xf>
    <xf numFmtId="0" fontId="19" fillId="0" borderId="38" xfId="2" applyFont="1" applyBorder="1" applyProtection="1">
      <protection locked="0"/>
    </xf>
    <xf numFmtId="0" fontId="19" fillId="0" borderId="13" xfId="2" applyFont="1" applyBorder="1" applyProtection="1">
      <protection locked="0"/>
    </xf>
    <xf numFmtId="0" fontId="18" fillId="0" borderId="24" xfId="5" applyFont="1" applyBorder="1" applyAlignment="1" applyProtection="1">
      <alignment horizontal="center" wrapText="1"/>
      <protection locked="0"/>
    </xf>
    <xf numFmtId="0" fontId="19" fillId="0" borderId="15" xfId="2" applyFont="1" applyBorder="1"/>
  </cellXfs>
  <cellStyles count="6">
    <cellStyle name="Hipervínculo" xfId="2" builtinId="8"/>
    <cellStyle name="Millares" xfId="3" builtinId="3"/>
    <cellStyle name="Normal" xfId="0" builtinId="0"/>
    <cellStyle name="Normal 2" xfId="5" xr:uid="{81C46E24-FD0A-48CA-8940-4AED0F4C4559}"/>
    <cellStyle name="Porcentaje" xfId="1" builtinId="5"/>
    <cellStyle name="Porcentaje 2" xfId="4" xr:uid="{64FCCACB-5934-409A-B970-AF29AC1494E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419"/>
              <a:t>COBERTURA COSTOS DE OPERACIÓN II SEMESTRE 2022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areaChart>
        <c:grouping val="stacked"/>
        <c:varyColors val="0"/>
        <c:ser>
          <c:idx val="0"/>
          <c:order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COBERTURA!$A$5:$A$9</c:f>
              <c:strCache>
                <c:ptCount val="5"/>
                <c:pt idx="0">
                  <c:v>PASAJEROS REGULAR NACIONAL</c:v>
                </c:pt>
                <c:pt idx="1">
                  <c:v>PASAJEROS REGULAR INTERNACIONAL</c:v>
                </c:pt>
                <c:pt idx="2">
                  <c:v>CARGA NACIONAL - INTERNACIONAL</c:v>
                </c:pt>
                <c:pt idx="3">
                  <c:v>AEROTAXIS - NO REGULAR</c:v>
                </c:pt>
                <c:pt idx="4">
                  <c:v>TRABAJOS AÉREOS ESPECIALES</c:v>
                </c:pt>
              </c:strCache>
            </c:strRef>
          </c:cat>
          <c:val>
            <c:numRef>
              <c:f>COBERTURA!$B$5:$B$9</c:f>
              <c:numCache>
                <c:formatCode>General</c:formatCode>
                <c:ptCount val="5"/>
                <c:pt idx="0">
                  <c:v>7</c:v>
                </c:pt>
                <c:pt idx="1">
                  <c:v>20</c:v>
                </c:pt>
                <c:pt idx="2">
                  <c:v>10</c:v>
                </c:pt>
                <c:pt idx="3">
                  <c:v>13</c:v>
                </c:pt>
                <c:pt idx="4">
                  <c:v>19</c:v>
                </c:pt>
              </c:numCache>
            </c:numRef>
          </c:val>
          <c:extLst>
            <c:ext xmlns:c16="http://schemas.microsoft.com/office/drawing/2014/chart" uri="{C3380CC4-5D6E-409C-BE32-E72D297353CC}">
              <c16:uniqueId val="{00000000-C97C-43B4-874B-CD30B620D192}"/>
            </c:ext>
          </c:extLst>
        </c:ser>
        <c:dLbls>
          <c:showLegendKey val="0"/>
          <c:showVal val="0"/>
          <c:showCatName val="0"/>
          <c:showSerName val="0"/>
          <c:showPercent val="0"/>
          <c:showBubbleSize val="0"/>
        </c:dLbls>
        <c:axId val="1556329423"/>
        <c:axId val="1622658095"/>
      </c:areaChart>
      <c:barChart>
        <c:barDir val="col"/>
        <c:grouping val="clustered"/>
        <c:varyColors val="0"/>
        <c:ser>
          <c:idx val="1"/>
          <c:order val="1"/>
          <c:spPr>
            <a:solidFill>
              <a:schemeClr val="accent5">
                <a:lumMod val="75000"/>
              </a:schemeClr>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Lbls>
            <c:dLbl>
              <c:idx val="0"/>
              <c:layout>
                <c:manualLayout>
                  <c:x val="1.6172739744047507E-3"/>
                  <c:y val="-5.494511129553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7C-43B4-874B-CD30B620D192}"/>
                </c:ext>
              </c:extLst>
            </c:dLbl>
            <c:dLbl>
              <c:idx val="1"/>
              <c:layout>
                <c:manualLayout>
                  <c:x val="2.8690331060326746E-17"/>
                  <c:y val="-6.22710622710623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7C-43B4-874B-CD30B620D192}"/>
                </c:ext>
              </c:extLst>
            </c:dLbl>
            <c:dLbl>
              <c:idx val="2"/>
              <c:layout>
                <c:manualLayout>
                  <c:x val="-1.5649452269170579E-3"/>
                  <c:y val="-9.1575091575091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7C-43B4-874B-CD30B620D192}"/>
                </c:ext>
              </c:extLst>
            </c:dLbl>
            <c:dLbl>
              <c:idx val="3"/>
              <c:layout>
                <c:manualLayout>
                  <c:x val="-1.5649452269171152E-3"/>
                  <c:y val="-3.29670329670329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7C-43B4-874B-CD30B620D192}"/>
                </c:ext>
              </c:extLst>
            </c:dLbl>
            <c:dLbl>
              <c:idx val="4"/>
              <c:layout>
                <c:manualLayout>
                  <c:x val="0"/>
                  <c:y val="-2.1978021978021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7C-43B4-874B-CD30B620D192}"/>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COBERTURA!$A$5:$A$9</c:f>
              <c:strCache>
                <c:ptCount val="5"/>
                <c:pt idx="0">
                  <c:v>PASAJEROS REGULAR NACIONAL</c:v>
                </c:pt>
                <c:pt idx="1">
                  <c:v>PASAJEROS REGULAR INTERNACIONAL</c:v>
                </c:pt>
                <c:pt idx="2">
                  <c:v>CARGA NACIONAL - INTERNACIONAL</c:v>
                </c:pt>
                <c:pt idx="3">
                  <c:v>AEROTAXIS - NO REGULAR</c:v>
                </c:pt>
                <c:pt idx="4">
                  <c:v>TRABAJOS AÉREOS ESPECIALES</c:v>
                </c:pt>
              </c:strCache>
            </c:strRef>
          </c:cat>
          <c:val>
            <c:numRef>
              <c:f>COBERTURA!$C$5:$C$9</c:f>
              <c:numCache>
                <c:formatCode>General</c:formatCode>
                <c:ptCount val="5"/>
                <c:pt idx="0">
                  <c:v>8</c:v>
                </c:pt>
                <c:pt idx="1">
                  <c:v>25</c:v>
                </c:pt>
                <c:pt idx="2">
                  <c:v>15</c:v>
                </c:pt>
                <c:pt idx="3">
                  <c:v>52</c:v>
                </c:pt>
                <c:pt idx="4">
                  <c:v>46</c:v>
                </c:pt>
              </c:numCache>
            </c:numRef>
          </c:val>
          <c:extLst>
            <c:ext xmlns:c16="http://schemas.microsoft.com/office/drawing/2014/chart" uri="{C3380CC4-5D6E-409C-BE32-E72D297353CC}">
              <c16:uniqueId val="{00000006-C97C-43B4-874B-CD30B620D192}"/>
            </c:ext>
          </c:extLst>
        </c:ser>
        <c:dLbls>
          <c:showLegendKey val="0"/>
          <c:showVal val="0"/>
          <c:showCatName val="0"/>
          <c:showSerName val="0"/>
          <c:showPercent val="0"/>
          <c:showBubbleSize val="0"/>
        </c:dLbls>
        <c:gapWidth val="150"/>
        <c:axId val="1802151823"/>
        <c:axId val="1802147663"/>
      </c:barChart>
      <c:catAx>
        <c:axId val="155632942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CO"/>
          </a:p>
        </c:txPr>
        <c:crossAx val="1622658095"/>
        <c:crosses val="autoZero"/>
        <c:auto val="1"/>
        <c:lblAlgn val="ctr"/>
        <c:lblOffset val="100"/>
        <c:noMultiLvlLbl val="0"/>
      </c:catAx>
      <c:valAx>
        <c:axId val="1622658095"/>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556329423"/>
        <c:crosses val="autoZero"/>
        <c:crossBetween val="between"/>
      </c:valAx>
      <c:valAx>
        <c:axId val="1802147663"/>
        <c:scaling>
          <c:orientation val="minMax"/>
        </c:scaling>
        <c:delete val="0"/>
        <c:axPos val="r"/>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802151823"/>
        <c:crosses val="max"/>
        <c:crossBetween val="between"/>
      </c:valAx>
      <c:catAx>
        <c:axId val="1802151823"/>
        <c:scaling>
          <c:orientation val="minMax"/>
        </c:scaling>
        <c:delete val="1"/>
        <c:axPos val="b"/>
        <c:numFmt formatCode="General" sourceLinked="1"/>
        <c:majorTickMark val="none"/>
        <c:minorTickMark val="none"/>
        <c:tickLblPos val="nextTo"/>
        <c:crossAx val="1802147663"/>
        <c:crosses val="autoZero"/>
        <c:auto val="1"/>
        <c:lblAlgn val="ctr"/>
        <c:lblOffset val="100"/>
        <c:noMultiLvlLbl val="0"/>
      </c:cat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Variación % II semestre 2021 - II semestre 2022</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manualLayout>
          <c:layoutTarget val="inner"/>
          <c:xMode val="edge"/>
          <c:yMode val="edge"/>
          <c:x val="1.9927536231884056E-2"/>
          <c:y val="0.13034173612916591"/>
          <c:w val="0.96014492753623193"/>
          <c:h val="0.80257753165206991"/>
        </c:manualLayout>
      </c:layout>
      <c:barChart>
        <c:barDir val="bar"/>
        <c:grouping val="clustered"/>
        <c:varyColors val="0"/>
        <c:ser>
          <c:idx val="0"/>
          <c:order val="0"/>
          <c:tx>
            <c:strRef>
              <c:f>GRAFICAS!$E$30</c:f>
              <c:strCache>
                <c:ptCount val="1"/>
                <c:pt idx="0">
                  <c:v>VARIACIÓN %</c:v>
                </c:pt>
              </c:strCache>
            </c:strRef>
          </c:tx>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Pt>
            <c:idx val="0"/>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A319-43DB-9EFF-C464879CCF4B}"/>
              </c:ext>
            </c:extLst>
          </c:dPt>
          <c:dPt>
            <c:idx val="1"/>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A319-43DB-9EFF-C464879CCF4B}"/>
              </c:ext>
            </c:extLst>
          </c:dPt>
          <c:dPt>
            <c:idx val="2"/>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A319-43DB-9EFF-C464879CCF4B}"/>
              </c:ext>
            </c:extLst>
          </c:dPt>
          <c:dPt>
            <c:idx val="3"/>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A319-43DB-9EFF-C464879CCF4B}"/>
              </c:ext>
            </c:extLst>
          </c:dPt>
          <c:dPt>
            <c:idx val="4"/>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A319-43DB-9EFF-C464879CCF4B}"/>
              </c:ext>
            </c:extLst>
          </c:dPt>
          <c:dPt>
            <c:idx val="5"/>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A319-43DB-9EFF-C464879CCF4B}"/>
              </c:ext>
            </c:extLst>
          </c:dPt>
          <c:dPt>
            <c:idx val="6"/>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A319-43DB-9EFF-C464879CCF4B}"/>
              </c:ext>
            </c:extLst>
          </c:dPt>
          <c:dPt>
            <c:idx val="7"/>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A319-43DB-9EFF-C464879CCF4B}"/>
              </c:ext>
            </c:extLst>
          </c:dPt>
          <c:dPt>
            <c:idx val="8"/>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A319-43DB-9EFF-C464879CCF4B}"/>
              </c:ext>
            </c:extLst>
          </c:dPt>
          <c:dPt>
            <c:idx val="9"/>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A319-43DB-9EFF-C464879CCF4B}"/>
              </c:ext>
            </c:extLst>
          </c:dPt>
          <c:dPt>
            <c:idx val="10"/>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A319-43DB-9EFF-C464879CCF4B}"/>
              </c:ext>
            </c:extLst>
          </c:dPt>
          <c:dLbls>
            <c:dLbl>
              <c:idx val="0"/>
              <c:layout>
                <c:manualLayout>
                  <c:x val="-2.3300429286289789E-3"/>
                  <c:y val="1.7447992946206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19-43DB-9EFF-C464879CCF4B}"/>
                </c:ext>
              </c:extLst>
            </c:dLbl>
            <c:dLbl>
              <c:idx val="1"/>
              <c:layout>
                <c:manualLayout>
                  <c:x val="-1.4257788863010306E-3"/>
                  <c:y val="1.97380886428662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19-43DB-9EFF-C464879CCF4B}"/>
                </c:ext>
              </c:extLst>
            </c:dLbl>
            <c:dLbl>
              <c:idx val="2"/>
              <c:layout>
                <c:manualLayout>
                  <c:x val="3.5987574028554316E-4"/>
                  <c:y val="-1.91164557176050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319-43DB-9EFF-C464879CCF4B}"/>
                </c:ext>
              </c:extLst>
            </c:dLbl>
            <c:dLbl>
              <c:idx val="3"/>
              <c:layout>
                <c:manualLayout>
                  <c:x val="1.6156979017830347E-3"/>
                  <c:y val="9.3742245129315268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319-43DB-9EFF-C464879CCF4B}"/>
                </c:ext>
              </c:extLst>
            </c:dLbl>
            <c:dLbl>
              <c:idx val="4"/>
              <c:layout>
                <c:manualLayout>
                  <c:x val="1.4098367791620301E-4"/>
                  <c:y val="2.486531700462368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319-43DB-9EFF-C464879CCF4B}"/>
                </c:ext>
              </c:extLst>
            </c:dLbl>
            <c:dLbl>
              <c:idx val="5"/>
              <c:layout>
                <c:manualLayout>
                  <c:x val="0"/>
                  <c:y val="4.42179932396181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319-43DB-9EFF-C464879CCF4B}"/>
                </c:ext>
              </c:extLst>
            </c:dLbl>
            <c:dLbl>
              <c:idx val="6"/>
              <c:layout>
                <c:manualLayout>
                  <c:x val="-3.3802812215424725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319-43DB-9EFF-C464879CCF4B}"/>
                </c:ext>
              </c:extLst>
            </c:dLbl>
            <c:dLbl>
              <c:idx val="7"/>
              <c:layout>
                <c:manualLayout>
                  <c:x val="-1.1090161487999914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319-43DB-9EFF-C464879CCF4B}"/>
                </c:ext>
              </c:extLst>
            </c:dLbl>
            <c:dLbl>
              <c:idx val="8"/>
              <c:layout>
                <c:manualLayout>
                  <c:x val="-3.8683869540332119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319-43DB-9EFF-C464879CCF4B}"/>
                </c:ext>
              </c:extLst>
            </c:dLbl>
            <c:dLbl>
              <c:idx val="9"/>
              <c:layout>
                <c:manualLayout>
                  <c:x val="4.4376925710379805E-4"/>
                  <c:y val="1.366443574739084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319-43DB-9EFF-C464879CCF4B}"/>
                </c:ext>
              </c:extLst>
            </c:dLbl>
            <c:dLbl>
              <c:idx val="10"/>
              <c:layout>
                <c:manualLayout>
                  <c:x val="-3.3802812215424725E-3"/>
                  <c:y val="2.486531703357072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319-43DB-9EFF-C464879CCF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GRAFICAS!$E$31:$E$44</c15:sqref>
                  </c15:fullRef>
                </c:ext>
              </c:extLst>
              <c:f>(GRAFICAS!$E$31:$E$38,GRAFICAS!$E$40:$E$42)</c:f>
              <c:numCache>
                <c:formatCode>0.0%</c:formatCode>
                <c:ptCount val="11"/>
                <c:pt idx="0">
                  <c:v>2.0606664917011797E-2</c:v>
                </c:pt>
                <c:pt idx="1">
                  <c:v>4.712276604076604E-2</c:v>
                </c:pt>
                <c:pt idx="2">
                  <c:v>0.33811403107317872</c:v>
                </c:pt>
                <c:pt idx="3">
                  <c:v>0.29318529117080372</c:v>
                </c:pt>
                <c:pt idx="4">
                  <c:v>0.59222306040720873</c:v>
                </c:pt>
                <c:pt idx="5">
                  <c:v>1.0939677014859699</c:v>
                </c:pt>
                <c:pt idx="6">
                  <c:v>-0.89205150379193943</c:v>
                </c:pt>
                <c:pt idx="7">
                  <c:v>0.30193063326037994</c:v>
                </c:pt>
                <c:pt idx="8">
                  <c:v>7.3944404356774962E-2</c:v>
                </c:pt>
                <c:pt idx="9">
                  <c:v>7.6970723526548213E-4</c:v>
                </c:pt>
                <c:pt idx="10">
                  <c:v>0.19395163961471673</c:v>
                </c:pt>
              </c:numCache>
            </c:numRef>
          </c:val>
          <c:extLst>
            <c:ext xmlns:c16="http://schemas.microsoft.com/office/drawing/2014/chart" uri="{C3380CC4-5D6E-409C-BE32-E72D297353CC}">
              <c16:uniqueId val="{00000016-A319-43DB-9EFF-C464879CCF4B}"/>
            </c:ext>
          </c:extLst>
        </c:ser>
        <c:dLbls>
          <c:dLblPos val="inEnd"/>
          <c:showLegendKey val="0"/>
          <c:showVal val="1"/>
          <c:showCatName val="0"/>
          <c:showSerName val="0"/>
          <c:showPercent val="0"/>
          <c:showBubbleSize val="0"/>
        </c:dLbls>
        <c:gapWidth val="115"/>
        <c:overlap val="-20"/>
        <c:axId val="755107792"/>
        <c:axId val="755108880"/>
      </c:barChart>
      <c:catAx>
        <c:axId val="755107792"/>
        <c:scaling>
          <c:orientation val="maxMin"/>
        </c:scaling>
        <c:delete val="0"/>
        <c:axPos val="l"/>
        <c:numFmt formatCode="General" sourceLinked="0"/>
        <c:majorTickMark val="none"/>
        <c:minorTickMark val="none"/>
        <c:tickLblPos val="high"/>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8880"/>
        <c:crosses val="autoZero"/>
        <c:auto val="1"/>
        <c:lblAlgn val="ctr"/>
        <c:lblOffset val="100"/>
        <c:noMultiLvlLbl val="0"/>
      </c:catAx>
      <c:valAx>
        <c:axId val="755108880"/>
        <c:scaling>
          <c:orientation val="minMax"/>
        </c:scaling>
        <c:delete val="0"/>
        <c:axPos val="t"/>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77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Participación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GRAFICAS!$D$30</c:f>
              <c:strCache>
                <c:ptCount val="1"/>
                <c:pt idx="0">
                  <c:v>PARTICIPACIÓN %</c:v>
                </c:pt>
              </c:strCache>
            </c:strRef>
          </c:tx>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62BA-43DE-9D19-E3D547BC37AE}"/>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62BA-43DE-9D19-E3D547BC37AE}"/>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62BA-43DE-9D19-E3D547BC37AE}"/>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62BA-43DE-9D19-E3D547BC37AE}"/>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62BA-43DE-9D19-E3D547BC37AE}"/>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62BA-43DE-9D19-E3D547BC37AE}"/>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62BA-43DE-9D19-E3D547BC37AE}"/>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62BA-43DE-9D19-E3D547BC37AE}"/>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62BA-43DE-9D19-E3D547BC37AE}"/>
              </c:ext>
            </c:extLst>
          </c:dPt>
          <c:dPt>
            <c:idx val="9"/>
            <c:bubble3D val="0"/>
            <c:spPr>
              <a:gradFill rotWithShape="1">
                <a:gsLst>
                  <a:gs pos="0">
                    <a:schemeClr val="accent4">
                      <a:lumMod val="60000"/>
                      <a:shade val="40000"/>
                      <a:satMod val="155000"/>
                    </a:schemeClr>
                  </a:gs>
                  <a:gs pos="65000">
                    <a:schemeClr val="accent4">
                      <a:lumMod val="60000"/>
                      <a:shade val="85000"/>
                      <a:satMod val="155000"/>
                    </a:schemeClr>
                  </a:gs>
                  <a:gs pos="100000">
                    <a:schemeClr val="accent4">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62BA-43DE-9D19-E3D547BC37AE}"/>
              </c:ext>
            </c:extLst>
          </c:dPt>
          <c:dPt>
            <c:idx val="10"/>
            <c:bubble3D val="0"/>
            <c:spPr>
              <a:gradFill rotWithShape="1">
                <a:gsLst>
                  <a:gs pos="0">
                    <a:schemeClr val="accent5">
                      <a:lumMod val="60000"/>
                      <a:shade val="40000"/>
                      <a:satMod val="155000"/>
                    </a:schemeClr>
                  </a:gs>
                  <a:gs pos="65000">
                    <a:schemeClr val="accent5">
                      <a:lumMod val="60000"/>
                      <a:shade val="85000"/>
                      <a:satMod val="155000"/>
                    </a:schemeClr>
                  </a:gs>
                  <a:gs pos="100000">
                    <a:schemeClr val="accent5">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62BA-43DE-9D19-E3D547BC37AE}"/>
              </c:ext>
            </c:extLst>
          </c:dPt>
          <c:dLbls>
            <c:dLbl>
              <c:idx val="0"/>
              <c:layout>
                <c:manualLayout>
                  <c:x val="-5.6862026196672875E-2"/>
                  <c:y val="-1.038766956591418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BA-43DE-9D19-E3D547BC37AE}"/>
                </c:ext>
              </c:extLst>
            </c:dLbl>
            <c:dLbl>
              <c:idx val="1"/>
              <c:layout>
                <c:manualLayout>
                  <c:x val="-7.7745383867832843E-3"/>
                  <c:y val="-9.195404518153590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BA-43DE-9D19-E3D547BC37AE}"/>
                </c:ext>
              </c:extLst>
            </c:dLbl>
            <c:dLbl>
              <c:idx val="2"/>
              <c:layout>
                <c:manualLayout>
                  <c:x val="-1.3605442176870748E-2"/>
                  <c:y val="2.508921473176208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BA-43DE-9D19-E3D547BC37AE}"/>
                </c:ext>
              </c:extLst>
            </c:dLbl>
            <c:dLbl>
              <c:idx val="3"/>
              <c:layout>
                <c:manualLayout>
                  <c:x val="0"/>
                  <c:y val="-2.852095900587304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BA-43DE-9D19-E3D547BC37AE}"/>
                </c:ext>
              </c:extLst>
            </c:dLbl>
            <c:dLbl>
              <c:idx val="4"/>
              <c:layout>
                <c:manualLayout>
                  <c:x val="0"/>
                  <c:y val="-0.1254212146912154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2BA-43DE-9D19-E3D547BC37AE}"/>
                </c:ext>
              </c:extLst>
            </c:dLbl>
            <c:dLbl>
              <c:idx val="5"/>
              <c:layout>
                <c:manualLayout>
                  <c:x val="3.9492248443113984E-2"/>
                  <c:y val="-6.743296646645957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2BA-43DE-9D19-E3D547BC37AE}"/>
                </c:ext>
              </c:extLst>
            </c:dLbl>
            <c:dLbl>
              <c:idx val="7"/>
              <c:layout>
                <c:manualLayout>
                  <c:x val="-1.7793591813042315E-2"/>
                  <c:y val="-4.691166127859775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2BA-43DE-9D19-E3D547BC37AE}"/>
                </c:ext>
              </c:extLst>
            </c:dLbl>
            <c:dLbl>
              <c:idx val="10"/>
              <c:layout>
                <c:manualLayout>
                  <c:x val="8.1122610765356675E-3"/>
                  <c:y val="-9.506986335290996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2BA-43DE-9D19-E3D547BC37A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s-CO"/>
              </a:p>
            </c:txPr>
            <c:dLblPos val="outEnd"/>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GRAFICAS!$D$31:$D$44</c15:sqref>
                  </c15:fullRef>
                </c:ext>
              </c:extLst>
              <c:f>(GRAFICAS!$D$31:$D$38,GRAFICAS!$D$40:$D$42)</c:f>
              <c:numCache>
                <c:formatCode>0.0%</c:formatCode>
                <c:ptCount val="11"/>
                <c:pt idx="0">
                  <c:v>5.9578439282721517E-2</c:v>
                </c:pt>
                <c:pt idx="1">
                  <c:v>7.5426540197601677E-3</c:v>
                </c:pt>
                <c:pt idx="2">
                  <c:v>8.6659459543047337E-2</c:v>
                </c:pt>
                <c:pt idx="3">
                  <c:v>0.12486524413594097</c:v>
                </c:pt>
                <c:pt idx="4">
                  <c:v>2.1724802292025308E-2</c:v>
                </c:pt>
                <c:pt idx="5">
                  <c:v>0.41518689932022163</c:v>
                </c:pt>
                <c:pt idx="6">
                  <c:v>2.7988462023924433E-3</c:v>
                </c:pt>
                <c:pt idx="7">
                  <c:v>0.10316041719186159</c:v>
                </c:pt>
                <c:pt idx="8">
                  <c:v>8.5784167288921742E-2</c:v>
                </c:pt>
                <c:pt idx="9">
                  <c:v>6.7619349841559054E-2</c:v>
                </c:pt>
                <c:pt idx="10">
                  <c:v>2.5079720881548265E-2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6-62BA-43DE-9D19-E3D547BC37AE}"/>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6A42A404-B2A4-43B0-8850-C05E574B7BE6}" type="presOf" srcId="{68F7D726-AF0A-4AF7-9546-A7EDBD1F3B11}" destId="{96B3249A-9A0B-43AB-8EDB-F95E519C1FB5}" srcOrd="0" destOrd="0" presId="urn:microsoft.com/office/officeart/2005/8/layout/arrow6"/>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D3BFB3CE-2905-4DD3-8121-2E93B91E072D}" type="presOf" srcId="{E74D16AB-5F8F-4E8F-BC84-5572B0FB785A}" destId="{6C04C486-E73C-44D2-8447-1F2617F66B56}" srcOrd="0" destOrd="0" presId="urn:microsoft.com/office/officeart/2005/8/layout/arrow6"/>
    <dgm:cxn modelId="{9ED53EE4-B171-4636-9D99-1391B42ECD4C}" type="presOf" srcId="{68F7D726-AF0A-4AF7-9546-A7EDBD1F3B11}" destId="{96B3249A-9A0B-43AB-8EDB-F95E519C1FB5}" srcOrd="0" destOrd="0" presId="urn:microsoft.com/office/officeart/2005/8/layout/arrow6"/>
    <dgm:cxn modelId="{C02A1CFD-86E8-433E-8EFB-0A64E4667B09}" type="presOf" srcId="{0F8C2BCC-AA10-4984-8155-700AB3494C7E}" destId="{10ABE0D2-B663-4ECD-81F0-F5199053308E}" srcOrd="0" destOrd="0" presId="urn:microsoft.com/office/officeart/2005/8/layout/arrow6"/>
    <dgm:cxn modelId="{B5F4BA79-D061-4F92-A5F8-41BBAF32F8AB}" type="presParOf" srcId="{6C04C486-E73C-44D2-8447-1F2617F66B56}" destId="{6E188A49-09A8-4F2B-828D-D1856F63D85D}" srcOrd="0" destOrd="0" presId="urn:microsoft.com/office/officeart/2005/8/layout/arrow6"/>
    <dgm:cxn modelId="{9329588E-590B-473C-97CA-8C04CAF05907}" type="presParOf" srcId="{6C04C486-E73C-44D2-8447-1F2617F66B56}" destId="{10ABE0D2-B663-4ECD-81F0-F5199053308E}" srcOrd="1" destOrd="0" presId="urn:microsoft.com/office/officeart/2005/8/layout/arrow6"/>
    <dgm:cxn modelId="{44BEF34C-1625-4243-873E-CCFED4B8833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A972822E-36EE-4DAC-84C3-99917CE43510}" type="presOf" srcId="{0F8C2BCC-AA10-4984-8155-700AB3494C7E}" destId="{10ABE0D2-B663-4ECD-81F0-F5199053308E}" srcOrd="0" destOrd="0" presId="urn:microsoft.com/office/officeart/2005/8/layout/arrow6"/>
    <dgm:cxn modelId="{28CFF940-33A4-467A-9839-0471E482556F}"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B6C2B6FE-57D0-4BF4-AAA6-0097CF1BAC7E}" type="presOf" srcId="{68F7D726-AF0A-4AF7-9546-A7EDBD1F3B11}" destId="{96B3249A-9A0B-43AB-8EDB-F95E519C1FB5}" srcOrd="0" destOrd="0" presId="urn:microsoft.com/office/officeart/2005/8/layout/arrow6"/>
    <dgm:cxn modelId="{88793D64-FFE2-48FE-A178-17344B72E725}" type="presParOf" srcId="{6C04C486-E73C-44D2-8447-1F2617F66B56}" destId="{6E188A49-09A8-4F2B-828D-D1856F63D85D}" srcOrd="0" destOrd="0" presId="urn:microsoft.com/office/officeart/2005/8/layout/arrow6"/>
    <dgm:cxn modelId="{C4F07AA1-BCF9-4E3E-BB22-8F8DBD9F5A0D}" type="presParOf" srcId="{6C04C486-E73C-44D2-8447-1F2617F66B56}" destId="{10ABE0D2-B663-4ECD-81F0-F5199053308E}" srcOrd="1" destOrd="0" presId="urn:microsoft.com/office/officeart/2005/8/layout/arrow6"/>
    <dgm:cxn modelId="{6DAD2D65-F729-4C4D-AE97-34494E00810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26244"/>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39591"/>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39591"/>
        <a:ext cx="534352" cy="317373"/>
      </dsp:txXfrm>
    </dsp:sp>
    <dsp:sp modelId="{96B3249A-9A0B-43AB-8EDB-F95E519C1FB5}">
      <dsp:nvSpPr>
        <dsp:cNvPr id="0" name=""/>
        <dsp:cNvSpPr/>
      </dsp:nvSpPr>
      <dsp:spPr>
        <a:xfrm>
          <a:off x="809625" y="643223"/>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43223"/>
        <a:ext cx="631507" cy="31737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35756"/>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449104"/>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449104"/>
        <a:ext cx="534352" cy="317373"/>
      </dsp:txXfrm>
    </dsp:sp>
    <dsp:sp modelId="{96B3249A-9A0B-43AB-8EDB-F95E519C1FB5}">
      <dsp:nvSpPr>
        <dsp:cNvPr id="0" name=""/>
        <dsp:cNvSpPr/>
      </dsp:nvSpPr>
      <dsp:spPr>
        <a:xfrm>
          <a:off x="809625" y="552736"/>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552736"/>
        <a:ext cx="631507" cy="31737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199761"/>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313108"/>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313108"/>
        <a:ext cx="534352" cy="317373"/>
      </dsp:txXfrm>
    </dsp:sp>
    <dsp:sp modelId="{96B3249A-9A0B-43AB-8EDB-F95E519C1FB5}">
      <dsp:nvSpPr>
        <dsp:cNvPr id="0" name=""/>
        <dsp:cNvSpPr/>
      </dsp:nvSpPr>
      <dsp:spPr>
        <a:xfrm>
          <a:off x="809625" y="416740"/>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416740"/>
        <a:ext cx="631507" cy="317373"/>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2.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3.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CONTENID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2.xml"/><Relationship Id="rId7" Type="http://schemas.openxmlformats.org/officeDocument/2006/relationships/chart" Target="../charts/chart1.xml"/><Relationship Id="rId2" Type="http://schemas.openxmlformats.org/officeDocument/2006/relationships/diagramData" Target="../diagrams/data2.xml"/><Relationship Id="rId1" Type="http://schemas.openxmlformats.org/officeDocument/2006/relationships/hyperlink" Target="#CONTENIDO!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3.xml.rels><?xml version="1.0" encoding="UTF-8" standalone="yes"?>
<Relationships xmlns="http://schemas.openxmlformats.org/package/2006/relationships"><Relationship Id="rId8" Type="http://schemas.microsoft.com/office/2007/relationships/diagramDrawing" Target="../diagrams/drawing3.xml"/><Relationship Id="rId3" Type="http://schemas.openxmlformats.org/officeDocument/2006/relationships/hyperlink" Target="#CONTENIDO!A1"/><Relationship Id="rId7" Type="http://schemas.openxmlformats.org/officeDocument/2006/relationships/diagramColors" Target="../diagrams/colors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diagramQuickStyle" Target="../diagrams/quickStyle3.xml"/><Relationship Id="rId5" Type="http://schemas.openxmlformats.org/officeDocument/2006/relationships/diagramLayout" Target="../diagrams/layout3.xml"/><Relationship Id="rId4" Type="http://schemas.openxmlformats.org/officeDocument/2006/relationships/diagramData" Target="../diagrams/data3.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400050</xdr:colOff>
      <xdr:row>11</xdr:row>
      <xdr:rowOff>42863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C294BBBE-63E9-4357-BBD1-7DB6945F202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714375</xdr:colOff>
      <xdr:row>1</xdr:row>
      <xdr:rowOff>28575</xdr:rowOff>
    </xdr:from>
    <xdr:to>
      <xdr:col>17</xdr:col>
      <xdr:colOff>47625</xdr:colOff>
      <xdr:row>5</xdr:row>
      <xdr:rowOff>157163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8128E24-CC0A-4B5D-B867-74D84FC8883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4</xdr:col>
      <xdr:colOff>333375</xdr:colOff>
      <xdr:row>0</xdr:row>
      <xdr:rowOff>142875</xdr:rowOff>
    </xdr:from>
    <xdr:to>
      <xdr:col>14</xdr:col>
      <xdr:colOff>695325</xdr:colOff>
      <xdr:row>12</xdr:row>
      <xdr:rowOff>676275</xdr:rowOff>
    </xdr:to>
    <xdr:graphicFrame macro="">
      <xdr:nvGraphicFramePr>
        <xdr:cNvPr id="3" name="Gráfico 2">
          <a:extLst>
            <a:ext uri="{FF2B5EF4-FFF2-40B4-BE49-F238E27FC236}">
              <a16:creationId xmlns:a16="http://schemas.microsoft.com/office/drawing/2014/main" id="{C6D5844B-9289-4D85-B676-3AC8F0D485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735541</xdr:colOff>
      <xdr:row>1</xdr:row>
      <xdr:rowOff>0</xdr:rowOff>
    </xdr:from>
    <xdr:to>
      <xdr:col>16</xdr:col>
      <xdr:colOff>180975</xdr:colOff>
      <xdr:row>25</xdr:row>
      <xdr:rowOff>0</xdr:rowOff>
    </xdr:to>
    <xdr:graphicFrame macro="">
      <xdr:nvGraphicFramePr>
        <xdr:cNvPr id="2" name="Gráfico 1">
          <a:extLst>
            <a:ext uri="{FF2B5EF4-FFF2-40B4-BE49-F238E27FC236}">
              <a16:creationId xmlns:a16="http://schemas.microsoft.com/office/drawing/2014/main" id="{12CAA080-72A5-4432-B8FF-F4D7E572C4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131234</xdr:rowOff>
    </xdr:from>
    <xdr:to>
      <xdr:col>6</xdr:col>
      <xdr:colOff>28575</xdr:colOff>
      <xdr:row>26</xdr:row>
      <xdr:rowOff>19050</xdr:rowOff>
    </xdr:to>
    <xdr:graphicFrame macro="">
      <xdr:nvGraphicFramePr>
        <xdr:cNvPr id="3" name="Gráfico 2">
          <a:extLst>
            <a:ext uri="{FF2B5EF4-FFF2-40B4-BE49-F238E27FC236}">
              <a16:creationId xmlns:a16="http://schemas.microsoft.com/office/drawing/2014/main" id="{E6575D9D-8DD6-4A94-BD72-2FD92F8A8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761999</xdr:colOff>
      <xdr:row>27</xdr:row>
      <xdr:rowOff>0</xdr:rowOff>
    </xdr:from>
    <xdr:to>
      <xdr:col>14</xdr:col>
      <xdr:colOff>752475</xdr:colOff>
      <xdr:row>48</xdr:row>
      <xdr:rowOff>133350</xdr:rowOff>
    </xdr:to>
    <xdr:sp macro="" textlink="">
      <xdr:nvSpPr>
        <xdr:cNvPr id="4" name="CuadroTexto 3">
          <a:extLst>
            <a:ext uri="{FF2B5EF4-FFF2-40B4-BE49-F238E27FC236}">
              <a16:creationId xmlns:a16="http://schemas.microsoft.com/office/drawing/2014/main" id="{A0D94B2B-D9AD-46D4-8451-E0569FEEDC07}"/>
            </a:ext>
          </a:extLst>
        </xdr:cNvPr>
        <xdr:cNvSpPr txBox="1"/>
      </xdr:nvSpPr>
      <xdr:spPr>
        <a:xfrm>
          <a:off x="7305674" y="4533900"/>
          <a:ext cx="6086476" cy="377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u="sng">
              <a:solidFill>
                <a:schemeClr val="dk1"/>
              </a:solidFill>
              <a:effectLst/>
              <a:latin typeface="+mn-lt"/>
              <a:ea typeface="+mn-ea"/>
              <a:cs typeface="+mn-cs"/>
            </a:rPr>
            <a:t>Los COSTOS TOTALES tuvieron un</a:t>
          </a:r>
          <a:r>
            <a:rPr lang="es-CO" sz="1100" u="sng" baseline="0">
              <a:solidFill>
                <a:schemeClr val="dk1"/>
              </a:solidFill>
              <a:effectLst/>
              <a:latin typeface="+mn-lt"/>
              <a:ea typeface="+mn-ea"/>
              <a:cs typeface="+mn-cs"/>
            </a:rPr>
            <a:t> incremento del 40</a:t>
          </a:r>
          <a:r>
            <a:rPr lang="es-CO" sz="1100" u="sng">
              <a:solidFill>
                <a:schemeClr val="dk1"/>
              </a:solidFill>
              <a:effectLst/>
              <a:latin typeface="+mn-lt"/>
              <a:ea typeface="+mn-ea"/>
              <a:cs typeface="+mn-cs"/>
            </a:rPr>
            <a:t>% en relación al II semestre del 2021</a:t>
          </a:r>
          <a:endParaRPr lang="es-CO" sz="1100">
            <a:solidFill>
              <a:schemeClr val="dk1"/>
            </a:solidFill>
            <a:effectLst/>
            <a:latin typeface="+mn-lt"/>
            <a:ea typeface="+mn-ea"/>
            <a:cs typeface="+mn-cs"/>
          </a:endParaRPr>
        </a:p>
        <a:p>
          <a:endParaRPr lang="es-CO" sz="1100">
            <a:solidFill>
              <a:schemeClr val="dk1"/>
            </a:solidFill>
            <a:effectLst/>
            <a:latin typeface="+mn-lt"/>
            <a:ea typeface="+mn-ea"/>
            <a:cs typeface="+mn-cs"/>
          </a:endParaRPr>
        </a:p>
        <a:p>
          <a:r>
            <a:rPr lang="es-CO" sz="1100" b="1" u="sng">
              <a:solidFill>
                <a:schemeClr val="dk1"/>
              </a:solidFill>
              <a:effectLst/>
              <a:latin typeface="+mn-lt"/>
              <a:ea typeface="+mn-ea"/>
              <a:cs typeface="+mn-cs"/>
            </a:rPr>
            <a:t>COSTOS DIRECTOS</a:t>
          </a:r>
          <a:r>
            <a:rPr lang="es-CO" sz="1100" b="1">
              <a:solidFill>
                <a:schemeClr val="dk1"/>
              </a:solidFill>
              <a:effectLst/>
              <a:latin typeface="+mn-lt"/>
              <a:ea typeface="+mn-ea"/>
              <a:cs typeface="+mn-cs"/>
            </a:rPr>
            <a:t>: </a:t>
          </a:r>
          <a:r>
            <a:rPr lang="es-CO" sz="1100">
              <a:solidFill>
                <a:schemeClr val="dk1"/>
              </a:solidFill>
              <a:effectLst/>
              <a:latin typeface="+mn-lt"/>
              <a:ea typeface="+mn-ea"/>
              <a:cs typeface="+mn-cs"/>
            </a:rPr>
            <a:t>Representaron un 82% de paticipación y una variación porcentual del</a:t>
          </a:r>
          <a:r>
            <a:rPr lang="es-CO" sz="1100" baseline="0">
              <a:solidFill>
                <a:schemeClr val="dk1"/>
              </a:solidFill>
              <a:effectLst/>
              <a:latin typeface="+mn-lt"/>
              <a:ea typeface="+mn-ea"/>
              <a:cs typeface="+mn-cs"/>
            </a:rPr>
            <a:t> 51</a:t>
          </a:r>
          <a:r>
            <a:rPr lang="es-CO" sz="1100">
              <a:solidFill>
                <a:schemeClr val="dk1"/>
              </a:solidFill>
              <a:effectLst/>
              <a:latin typeface="+mn-lt"/>
              <a:ea typeface="+mn-ea"/>
              <a:cs typeface="+mn-cs"/>
            </a:rPr>
            <a:t>%, indicando un crecimento de $8.362.580 pesos promedio. La variación mas notable estuvo</a:t>
          </a:r>
          <a:r>
            <a:rPr lang="es-CO" sz="1100" baseline="0">
              <a:solidFill>
                <a:schemeClr val="dk1"/>
              </a:solidFill>
              <a:effectLst/>
              <a:latin typeface="+mn-lt"/>
              <a:ea typeface="+mn-ea"/>
              <a:cs typeface="+mn-cs"/>
            </a:rPr>
            <a:t> en los combustibles r</a:t>
          </a:r>
          <a:r>
            <a:rPr lang="es-CO" sz="1100">
              <a:solidFill>
                <a:schemeClr val="dk1"/>
              </a:solidFill>
              <a:effectLst/>
              <a:latin typeface="+mn-lt"/>
              <a:ea typeface="+mn-ea"/>
              <a:cs typeface="+mn-cs"/>
            </a:rPr>
            <a:t>eflejando el incremento en los precios de</a:t>
          </a:r>
          <a:r>
            <a:rPr lang="es-CO" sz="1100" baseline="0">
              <a:solidFill>
                <a:schemeClr val="dk1"/>
              </a:solidFill>
              <a:effectLst/>
              <a:latin typeface="+mn-lt"/>
              <a:ea typeface="+mn-ea"/>
              <a:cs typeface="+mn-cs"/>
            </a:rPr>
            <a:t> los </a:t>
          </a:r>
          <a:r>
            <a:rPr lang="es-CO" sz="1100">
              <a:solidFill>
                <a:schemeClr val="dk1"/>
              </a:solidFill>
              <a:effectLst/>
              <a:latin typeface="+mn-lt"/>
              <a:ea typeface="+mn-ea"/>
              <a:cs typeface="+mn-cs"/>
            </a:rPr>
            <a:t>mismos los cuales aumentaron en un 109,4% con relación al II-2021</a:t>
          </a:r>
          <a:r>
            <a:rPr lang="es-CO" sz="1100" baseline="0">
              <a:solidFill>
                <a:schemeClr val="dk1"/>
              </a:solidFill>
              <a:effectLst/>
              <a:latin typeface="+mn-lt"/>
              <a:ea typeface="+mn-ea"/>
              <a:cs typeface="+mn-cs"/>
            </a:rPr>
            <a:t> con una participación del 41.5% para el II semestre 2022, el cual genera un incremento significativo de los costos de operación respecto al mismo periodo de 2021.</a:t>
          </a:r>
        </a:p>
        <a:p>
          <a:r>
            <a:rPr lang="es-CO" sz="1100" baseline="0">
              <a:solidFill>
                <a:schemeClr val="dk1"/>
              </a:solidFill>
              <a:effectLst/>
              <a:latin typeface="+mn-lt"/>
              <a:ea typeface="+mn-ea"/>
              <a:cs typeface="+mn-cs"/>
            </a:rPr>
            <a:t>De otra parte es notable evidenciar un decrecimiento del 89.2% en la depreciación de las aeronaves, comparado con el semestre de 2021, esto dado por la edad promedio de la flota que opera en el país.</a:t>
          </a:r>
        </a:p>
        <a:p>
          <a:endParaRPr lang="es-CO" sz="1100" baseline="0">
            <a:solidFill>
              <a:schemeClr val="dk1"/>
            </a:solidFill>
            <a:effectLst/>
            <a:latin typeface="+mn-lt"/>
            <a:ea typeface="+mn-ea"/>
            <a:cs typeface="+mn-cs"/>
          </a:endParaRPr>
        </a:p>
        <a:p>
          <a:r>
            <a:rPr lang="es-CO" sz="1100" baseline="0">
              <a:solidFill>
                <a:schemeClr val="dk1"/>
              </a:solidFill>
              <a:effectLst/>
              <a:latin typeface="+mn-lt"/>
              <a:ea typeface="+mn-ea"/>
              <a:cs typeface="+mn-cs"/>
            </a:rPr>
            <a:t>Los demas </a:t>
          </a:r>
          <a:r>
            <a:rPr lang="es-CO" sz="1100" b="1" baseline="0">
              <a:solidFill>
                <a:schemeClr val="dk1"/>
              </a:solidFill>
              <a:effectLst/>
              <a:latin typeface="+mn-lt"/>
              <a:ea typeface="+mn-ea"/>
              <a:cs typeface="+mn-cs"/>
            </a:rPr>
            <a:t>COSTOS DIRECTOS </a:t>
          </a:r>
          <a:r>
            <a:rPr lang="es-CO" sz="1100" b="0" baseline="0">
              <a:solidFill>
                <a:schemeClr val="dk1"/>
              </a:solidFill>
              <a:effectLst/>
              <a:latin typeface="+mn-lt"/>
              <a:ea typeface="+mn-ea"/>
              <a:cs typeface="+mn-cs"/>
            </a:rPr>
            <a:t>se incrementaron en su totalidad haciendo notorio el aumento de los costos de operación.</a:t>
          </a:r>
        </a:p>
        <a:p>
          <a:endParaRPr lang="es-C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En relación a los </a:t>
          </a:r>
          <a:r>
            <a:rPr lang="es-CO" sz="1100" b="1" u="sng">
              <a:solidFill>
                <a:schemeClr val="dk1"/>
              </a:solidFill>
              <a:effectLst/>
              <a:latin typeface="+mn-lt"/>
              <a:ea typeface="+mn-ea"/>
              <a:cs typeface="+mn-cs"/>
            </a:rPr>
            <a:t>COSTOS INDIRECTOS</a:t>
          </a:r>
          <a:r>
            <a:rPr lang="es-CO" sz="1100" b="1">
              <a:solidFill>
                <a:schemeClr val="dk1"/>
              </a:solidFill>
              <a:effectLst/>
              <a:latin typeface="+mn-lt"/>
              <a:ea typeface="+mn-ea"/>
              <a:cs typeface="+mn-cs"/>
            </a:rPr>
            <a:t> </a:t>
          </a:r>
          <a:r>
            <a:rPr lang="es-CO" sz="1100" b="0">
              <a:solidFill>
                <a:schemeClr val="dk1"/>
              </a:solidFill>
              <a:effectLst/>
              <a:latin typeface="+mn-lt"/>
              <a:ea typeface="+mn-ea"/>
              <a:cs typeface="+mn-cs"/>
            </a:rPr>
            <a:t>estos</a:t>
          </a:r>
          <a:r>
            <a:rPr lang="es-CO" sz="1100" b="0" baseline="0">
              <a:solidFill>
                <a:schemeClr val="dk1"/>
              </a:solidFill>
              <a:effectLst/>
              <a:latin typeface="+mn-lt"/>
              <a:ea typeface="+mn-ea"/>
              <a:cs typeface="+mn-cs"/>
            </a:rPr>
            <a:t> tuvieron una participación del 18%, con una variación positiva del 6%, estos debido a un aumento</a:t>
          </a:r>
          <a:r>
            <a:rPr lang="es-CO" sz="1100" baseline="0">
              <a:solidFill>
                <a:schemeClr val="dk1"/>
              </a:solidFill>
              <a:effectLst/>
              <a:latin typeface="+mn-lt"/>
              <a:ea typeface="+mn-ea"/>
              <a:cs typeface="+mn-cs"/>
            </a:rPr>
            <a:t> en los costos financieros del 19,4% impactado por la subida en las tasas de interes a nivel mundial, y variaciones alcistas en los gastos de administración y un leve aumento rn los gastos de venta..</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0" i="0" u="none" strike="noStrike" baseline="0">
            <a:solidFill>
              <a:schemeClr val="dk1"/>
            </a:solidFill>
            <a:effectLst/>
            <a:latin typeface="+mn-lt"/>
            <a:ea typeface="+mn-ea"/>
            <a:cs typeface="+mn-cs"/>
          </a:endParaRPr>
        </a:p>
        <a:p>
          <a:r>
            <a:rPr lang="es-CO" sz="1100" b="0" i="0" u="none" strike="noStrike" baseline="0">
              <a:solidFill>
                <a:schemeClr val="dk1"/>
              </a:solidFill>
              <a:effectLst/>
              <a:latin typeface="+mn-lt"/>
              <a:ea typeface="+mn-ea"/>
              <a:cs typeface="+mn-cs"/>
            </a:rPr>
            <a:t>Finalmente se puede evidenciar que las horas bloque aumentaron en un 54,8% en donde esta cifra evidencia una estabilización del sector despues de la crisis aérea del 2020, con una disminución del numero de aeronaves evidenciado por la optimización de rutas.</a:t>
          </a:r>
        </a:p>
      </xdr:txBody>
    </xdr:sp>
    <xdr:clientData/>
  </xdr:twoCellAnchor>
  <xdr:twoCellAnchor>
    <xdr:from>
      <xdr:col>16</xdr:col>
      <xdr:colOff>709084</xdr:colOff>
      <xdr:row>1</xdr:row>
      <xdr:rowOff>0</xdr:rowOff>
    </xdr:from>
    <xdr:to>
      <xdr:col>19</xdr:col>
      <xdr:colOff>42334</xdr:colOff>
      <xdr:row>6</xdr:row>
      <xdr:rowOff>132822</xdr:rowOff>
    </xdr:to>
    <xdr:graphicFrame macro="">
      <xdr:nvGraphicFramePr>
        <xdr:cNvPr id="5" name="Diagrama 4">
          <a:hlinkClick xmlns:r="http://schemas.openxmlformats.org/officeDocument/2006/relationships" r:id="rId3"/>
          <a:extLst>
            <a:ext uri="{FF2B5EF4-FFF2-40B4-BE49-F238E27FC236}">
              <a16:creationId xmlns:a16="http://schemas.microsoft.com/office/drawing/2014/main" id="{D76A5141-1EF9-48C7-BC15-D2D88029420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F480D-99A1-4295-98CB-026796AECDCE}">
  <dimension ref="A1:B15"/>
  <sheetViews>
    <sheetView tabSelected="1" workbookViewId="0">
      <selection sqref="A1:B1"/>
    </sheetView>
  </sheetViews>
  <sheetFormatPr baseColWidth="10" defaultRowHeight="15" x14ac:dyDescent="0.25"/>
  <cols>
    <col min="1" max="1" width="11.42578125" style="68"/>
    <col min="2" max="2" width="122.85546875" style="68" customWidth="1"/>
    <col min="3" max="257" width="11.42578125" style="68"/>
    <col min="258" max="258" width="121.85546875" style="68" customWidth="1"/>
    <col min="259" max="513" width="11.42578125" style="68"/>
    <col min="514" max="514" width="121.85546875" style="68" customWidth="1"/>
    <col min="515" max="769" width="11.42578125" style="68"/>
    <col min="770" max="770" width="121.85546875" style="68" customWidth="1"/>
    <col min="771" max="1025" width="11.42578125" style="68"/>
    <col min="1026" max="1026" width="121.85546875" style="68" customWidth="1"/>
    <col min="1027" max="1281" width="11.42578125" style="68"/>
    <col min="1282" max="1282" width="121.85546875" style="68" customWidth="1"/>
    <col min="1283" max="1537" width="11.42578125" style="68"/>
    <col min="1538" max="1538" width="121.85546875" style="68" customWidth="1"/>
    <col min="1539" max="1793" width="11.42578125" style="68"/>
    <col min="1794" max="1794" width="121.85546875" style="68" customWidth="1"/>
    <col min="1795" max="2049" width="11.42578125" style="68"/>
    <col min="2050" max="2050" width="121.85546875" style="68" customWidth="1"/>
    <col min="2051" max="2305" width="11.42578125" style="68"/>
    <col min="2306" max="2306" width="121.85546875" style="68" customWidth="1"/>
    <col min="2307" max="2561" width="11.42578125" style="68"/>
    <col min="2562" max="2562" width="121.85546875" style="68" customWidth="1"/>
    <col min="2563" max="2817" width="11.42578125" style="68"/>
    <col min="2818" max="2818" width="121.85546875" style="68" customWidth="1"/>
    <col min="2819" max="3073" width="11.42578125" style="68"/>
    <col min="3074" max="3074" width="121.85546875" style="68" customWidth="1"/>
    <col min="3075" max="3329" width="11.42578125" style="68"/>
    <col min="3330" max="3330" width="121.85546875" style="68" customWidth="1"/>
    <col min="3331" max="3585" width="11.42578125" style="68"/>
    <col min="3586" max="3586" width="121.85546875" style="68" customWidth="1"/>
    <col min="3587" max="3841" width="11.42578125" style="68"/>
    <col min="3842" max="3842" width="121.85546875" style="68" customWidth="1"/>
    <col min="3843" max="4097" width="11.42578125" style="68"/>
    <col min="4098" max="4098" width="121.85546875" style="68" customWidth="1"/>
    <col min="4099" max="4353" width="11.42578125" style="68"/>
    <col min="4354" max="4354" width="121.85546875" style="68" customWidth="1"/>
    <col min="4355" max="4609" width="11.42578125" style="68"/>
    <col min="4610" max="4610" width="121.85546875" style="68" customWidth="1"/>
    <col min="4611" max="4865" width="11.42578125" style="68"/>
    <col min="4866" max="4866" width="121.85546875" style="68" customWidth="1"/>
    <col min="4867" max="5121" width="11.42578125" style="68"/>
    <col min="5122" max="5122" width="121.85546875" style="68" customWidth="1"/>
    <col min="5123" max="5377" width="11.42578125" style="68"/>
    <col min="5378" max="5378" width="121.85546875" style="68" customWidth="1"/>
    <col min="5379" max="5633" width="11.42578125" style="68"/>
    <col min="5634" max="5634" width="121.85546875" style="68" customWidth="1"/>
    <col min="5635" max="5889" width="11.42578125" style="68"/>
    <col min="5890" max="5890" width="121.85546875" style="68" customWidth="1"/>
    <col min="5891" max="6145" width="11.42578125" style="68"/>
    <col min="6146" max="6146" width="121.85546875" style="68" customWidth="1"/>
    <col min="6147" max="6401" width="11.42578125" style="68"/>
    <col min="6402" max="6402" width="121.85546875" style="68" customWidth="1"/>
    <col min="6403" max="6657" width="11.42578125" style="68"/>
    <col min="6658" max="6658" width="121.85546875" style="68" customWidth="1"/>
    <col min="6659" max="6913" width="11.42578125" style="68"/>
    <col min="6914" max="6914" width="121.85546875" style="68" customWidth="1"/>
    <col min="6915" max="7169" width="11.42578125" style="68"/>
    <col min="7170" max="7170" width="121.85546875" style="68" customWidth="1"/>
    <col min="7171" max="7425" width="11.42578125" style="68"/>
    <col min="7426" max="7426" width="121.85546875" style="68" customWidth="1"/>
    <col min="7427" max="7681" width="11.42578125" style="68"/>
    <col min="7682" max="7682" width="121.85546875" style="68" customWidth="1"/>
    <col min="7683" max="7937" width="11.42578125" style="68"/>
    <col min="7938" max="7938" width="121.85546875" style="68" customWidth="1"/>
    <col min="7939" max="8193" width="11.42578125" style="68"/>
    <col min="8194" max="8194" width="121.85546875" style="68" customWidth="1"/>
    <col min="8195" max="8449" width="11.42578125" style="68"/>
    <col min="8450" max="8450" width="121.85546875" style="68" customWidth="1"/>
    <col min="8451" max="8705" width="11.42578125" style="68"/>
    <col min="8706" max="8706" width="121.85546875" style="68" customWidth="1"/>
    <col min="8707" max="8961" width="11.42578125" style="68"/>
    <col min="8962" max="8962" width="121.85546875" style="68" customWidth="1"/>
    <col min="8963" max="9217" width="11.42578125" style="68"/>
    <col min="9218" max="9218" width="121.85546875" style="68" customWidth="1"/>
    <col min="9219" max="9473" width="11.42578125" style="68"/>
    <col min="9474" max="9474" width="121.85546875" style="68" customWidth="1"/>
    <col min="9475" max="9729" width="11.42578125" style="68"/>
    <col min="9730" max="9730" width="121.85546875" style="68" customWidth="1"/>
    <col min="9731" max="9985" width="11.42578125" style="68"/>
    <col min="9986" max="9986" width="121.85546875" style="68" customWidth="1"/>
    <col min="9987" max="10241" width="11.42578125" style="68"/>
    <col min="10242" max="10242" width="121.85546875" style="68" customWidth="1"/>
    <col min="10243" max="10497" width="11.42578125" style="68"/>
    <col min="10498" max="10498" width="121.85546875" style="68" customWidth="1"/>
    <col min="10499" max="10753" width="11.42578125" style="68"/>
    <col min="10754" max="10754" width="121.85546875" style="68" customWidth="1"/>
    <col min="10755" max="11009" width="11.42578125" style="68"/>
    <col min="11010" max="11010" width="121.85546875" style="68" customWidth="1"/>
    <col min="11011" max="11265" width="11.42578125" style="68"/>
    <col min="11266" max="11266" width="121.85546875" style="68" customWidth="1"/>
    <col min="11267" max="11521" width="11.42578125" style="68"/>
    <col min="11522" max="11522" width="121.85546875" style="68" customWidth="1"/>
    <col min="11523" max="11777" width="11.42578125" style="68"/>
    <col min="11778" max="11778" width="121.85546875" style="68" customWidth="1"/>
    <col min="11779" max="12033" width="11.42578125" style="68"/>
    <col min="12034" max="12034" width="121.85546875" style="68" customWidth="1"/>
    <col min="12035" max="12289" width="11.42578125" style="68"/>
    <col min="12290" max="12290" width="121.85546875" style="68" customWidth="1"/>
    <col min="12291" max="12545" width="11.42578125" style="68"/>
    <col min="12546" max="12546" width="121.85546875" style="68" customWidth="1"/>
    <col min="12547" max="12801" width="11.42578125" style="68"/>
    <col min="12802" max="12802" width="121.85546875" style="68" customWidth="1"/>
    <col min="12803" max="13057" width="11.42578125" style="68"/>
    <col min="13058" max="13058" width="121.85546875" style="68" customWidth="1"/>
    <col min="13059" max="13313" width="11.42578125" style="68"/>
    <col min="13314" max="13314" width="121.85546875" style="68" customWidth="1"/>
    <col min="13315" max="13569" width="11.42578125" style="68"/>
    <col min="13570" max="13570" width="121.85546875" style="68" customWidth="1"/>
    <col min="13571" max="13825" width="11.42578125" style="68"/>
    <col min="13826" max="13826" width="121.85546875" style="68" customWidth="1"/>
    <col min="13827" max="14081" width="11.42578125" style="68"/>
    <col min="14082" max="14082" width="121.85546875" style="68" customWidth="1"/>
    <col min="14083" max="14337" width="11.42578125" style="68"/>
    <col min="14338" max="14338" width="121.85546875" style="68" customWidth="1"/>
    <col min="14339" max="14593" width="11.42578125" style="68"/>
    <col min="14594" max="14594" width="121.85546875" style="68" customWidth="1"/>
    <col min="14595" max="14849" width="11.42578125" style="68"/>
    <col min="14850" max="14850" width="121.85546875" style="68" customWidth="1"/>
    <col min="14851" max="15105" width="11.42578125" style="68"/>
    <col min="15106" max="15106" width="121.85546875" style="68" customWidth="1"/>
    <col min="15107" max="15361" width="11.42578125" style="68"/>
    <col min="15362" max="15362" width="121.85546875" style="68" customWidth="1"/>
    <col min="15363" max="15617" width="11.42578125" style="68"/>
    <col min="15618" max="15618" width="121.85546875" style="68" customWidth="1"/>
    <col min="15619" max="15873" width="11.42578125" style="68"/>
    <col min="15874" max="15874" width="121.85546875" style="68" customWidth="1"/>
    <col min="15875" max="16129" width="11.42578125" style="68"/>
    <col min="16130" max="16130" width="121.85546875" style="68" customWidth="1"/>
    <col min="16131" max="16384" width="11.42578125" style="68"/>
  </cols>
  <sheetData>
    <row r="1" spans="1:2" ht="24" thickBot="1" x14ac:dyDescent="0.4">
      <c r="A1" s="75" t="s">
        <v>256</v>
      </c>
      <c r="B1" s="76"/>
    </row>
    <row r="2" spans="1:2" ht="15.75" thickBot="1" x14ac:dyDescent="0.3"/>
    <row r="3" spans="1:2" ht="56.25" customHeight="1" thickBot="1" x14ac:dyDescent="0.4">
      <c r="A3" s="110" t="s">
        <v>482</v>
      </c>
      <c r="B3" s="111"/>
    </row>
    <row r="4" spans="1:2" ht="15.75" thickBot="1" x14ac:dyDescent="0.3"/>
    <row r="5" spans="1:2" ht="24" thickBot="1" x14ac:dyDescent="0.4">
      <c r="A5" s="69" t="s">
        <v>257</v>
      </c>
      <c r="B5" s="69" t="s">
        <v>258</v>
      </c>
    </row>
    <row r="6" spans="1:2" ht="21" thickBot="1" x14ac:dyDescent="0.35">
      <c r="A6" s="119">
        <v>1</v>
      </c>
      <c r="B6" s="120" t="s">
        <v>259</v>
      </c>
    </row>
    <row r="7" spans="1:2" ht="21" thickBot="1" x14ac:dyDescent="0.35">
      <c r="A7" s="112">
        <v>2</v>
      </c>
      <c r="B7" s="113" t="s">
        <v>260</v>
      </c>
    </row>
    <row r="8" spans="1:2" ht="21" thickBot="1" x14ac:dyDescent="0.35">
      <c r="A8" s="112">
        <v>3</v>
      </c>
      <c r="B8" s="118" t="s">
        <v>487</v>
      </c>
    </row>
    <row r="9" spans="1:2" ht="21" thickBot="1" x14ac:dyDescent="0.35">
      <c r="A9" s="116">
        <v>4</v>
      </c>
      <c r="B9" s="117" t="s">
        <v>490</v>
      </c>
    </row>
    <row r="10" spans="1:2" ht="21" thickBot="1" x14ac:dyDescent="0.35">
      <c r="A10" s="114">
        <v>5</v>
      </c>
      <c r="B10" s="115" t="s">
        <v>489</v>
      </c>
    </row>
    <row r="11" spans="1:2" ht="21" thickBot="1" x14ac:dyDescent="0.35">
      <c r="A11" s="112">
        <v>6</v>
      </c>
      <c r="B11" s="113" t="s">
        <v>488</v>
      </c>
    </row>
    <row r="12" spans="1:2" ht="21" thickBot="1" x14ac:dyDescent="0.35">
      <c r="A12" s="112">
        <v>7</v>
      </c>
      <c r="B12" s="113" t="s">
        <v>261</v>
      </c>
    </row>
    <row r="14" spans="1:2" x14ac:dyDescent="0.25">
      <c r="B14" s="74" t="s">
        <v>478</v>
      </c>
    </row>
    <row r="15" spans="1:2" x14ac:dyDescent="0.25">
      <c r="B15" s="74" t="s">
        <v>479</v>
      </c>
    </row>
  </sheetData>
  <mergeCells count="2">
    <mergeCell ref="A1:B1"/>
    <mergeCell ref="A3:B3"/>
  </mergeCells>
  <hyperlinks>
    <hyperlink ref="B6" location="'Empresa por tipo de aeronave'!A1" display="RELACION EMPRESA - TIPO DE AERONAVE" xr:uid="{7313F595-ACB1-43DD-B373-9A6616EB9994}"/>
    <hyperlink ref="B12" location="'Trabajos Aereos Especiales'!A1" display="TRABAJOS AEREOS ESPECIALES" xr:uid="{A7A0EBE6-FB05-4F5F-8BD9-2481237BB387}"/>
    <hyperlink ref="B11" location="AEROTAXIS!A1" display="EMPRESAS DE TRANSPORTE AEREO- AEROTAXIS" xr:uid="{B57ABD28-6763-4193-AA83-D8E7A645CAA7}"/>
    <hyperlink ref="B10" location="'Carga Nacional'!A1" display="EMPRESAS DE TRANSPORTE AEREO CARGA NACIONAL" xr:uid="{1A21A586-2A43-4FD8-B98A-B71DC1133B49}"/>
    <hyperlink ref="B9" location="'PAX Regular Nacional '!A1" display="EMPRESAS DE TRANSPORTE AEREO PASAJEROS NACIONAL REGULAR " xr:uid="{626A2393-FDDB-4527-9993-52A40D4D95D9}"/>
    <hyperlink ref="B7" location="Cobertura!A1" display="COBERTURA" xr:uid="{6A4D5E75-DF33-424F-89A5-943FC80D4FB6}"/>
    <hyperlink ref="B8" location="Graficas!A1" display="COMPARATIVO EMPRESAS REGULARES NACIONALES II SEMESTRE 2015 - 2016" xr:uid="{87D1E1E8-F0C6-49DD-A2E7-A0BC6EE2DDFA}"/>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35235-E754-4EB6-B020-5D2F8F7236C3}">
  <dimension ref="A1:N259"/>
  <sheetViews>
    <sheetView workbookViewId="0">
      <selection activeCell="E1" sqref="E1"/>
    </sheetView>
  </sheetViews>
  <sheetFormatPr baseColWidth="10" defaultColWidth="9.140625" defaultRowHeight="12.75" x14ac:dyDescent="0.2"/>
  <cols>
    <col min="1" max="1" width="13.28515625" bestFit="1" customWidth="1"/>
    <col min="2" max="2" width="10.42578125" bestFit="1" customWidth="1"/>
    <col min="3" max="3" width="111.28515625" bestFit="1" customWidth="1"/>
    <col min="4" max="4" width="5.85546875" bestFit="1" customWidth="1"/>
  </cols>
  <sheetData>
    <row r="1" spans="1:4" ht="21" x14ac:dyDescent="0.35">
      <c r="A1" s="77" t="s">
        <v>477</v>
      </c>
      <c r="B1" s="77"/>
      <c r="C1" s="77"/>
      <c r="D1" s="77"/>
    </row>
    <row r="2" spans="1:4" x14ac:dyDescent="0.2">
      <c r="A2" s="70" t="s">
        <v>2</v>
      </c>
      <c r="B2" s="70" t="s">
        <v>262</v>
      </c>
      <c r="C2" s="70" t="s">
        <v>1</v>
      </c>
      <c r="D2" s="70" t="s">
        <v>0</v>
      </c>
    </row>
    <row r="3" spans="1:4" x14ac:dyDescent="0.2">
      <c r="A3" s="71" t="s">
        <v>263</v>
      </c>
      <c r="B3" s="71" t="s">
        <v>42</v>
      </c>
      <c r="C3" s="71" t="s">
        <v>264</v>
      </c>
      <c r="D3" s="71" t="s">
        <v>265</v>
      </c>
    </row>
    <row r="4" spans="1:4" x14ac:dyDescent="0.2">
      <c r="A4" s="71" t="s">
        <v>266</v>
      </c>
      <c r="B4" s="71" t="s">
        <v>42</v>
      </c>
      <c r="C4" s="71" t="s">
        <v>267</v>
      </c>
      <c r="D4" s="71" t="s">
        <v>268</v>
      </c>
    </row>
    <row r="5" spans="1:4" x14ac:dyDescent="0.2">
      <c r="A5" s="71" t="s">
        <v>266</v>
      </c>
      <c r="B5" s="71" t="s">
        <v>42</v>
      </c>
      <c r="C5" s="71" t="s">
        <v>264</v>
      </c>
      <c r="D5" s="71" t="s">
        <v>265</v>
      </c>
    </row>
    <row r="6" spans="1:4" x14ac:dyDescent="0.2">
      <c r="A6" s="71" t="s">
        <v>269</v>
      </c>
      <c r="B6" s="71" t="s">
        <v>96</v>
      </c>
      <c r="C6" s="71" t="s">
        <v>101</v>
      </c>
      <c r="D6" s="71" t="s">
        <v>100</v>
      </c>
    </row>
    <row r="7" spans="1:4" x14ac:dyDescent="0.2">
      <c r="A7" s="71" t="s">
        <v>82</v>
      </c>
      <c r="B7" s="71" t="s">
        <v>85</v>
      </c>
      <c r="C7" s="71" t="s">
        <v>270</v>
      </c>
      <c r="D7" s="71" t="s">
        <v>271</v>
      </c>
    </row>
    <row r="8" spans="1:4" x14ac:dyDescent="0.2">
      <c r="A8" s="71" t="s">
        <v>82</v>
      </c>
      <c r="B8" s="71" t="s">
        <v>96</v>
      </c>
      <c r="C8" s="71" t="s">
        <v>95</v>
      </c>
      <c r="D8" s="71" t="s">
        <v>94</v>
      </c>
    </row>
    <row r="9" spans="1:4" x14ac:dyDescent="0.2">
      <c r="A9" s="71" t="s">
        <v>82</v>
      </c>
      <c r="B9" s="71" t="s">
        <v>96</v>
      </c>
      <c r="C9" s="71" t="s">
        <v>101</v>
      </c>
      <c r="D9" s="71" t="s">
        <v>100</v>
      </c>
    </row>
    <row r="10" spans="1:4" x14ac:dyDescent="0.2">
      <c r="A10" s="71" t="s">
        <v>82</v>
      </c>
      <c r="B10" s="71" t="s">
        <v>85</v>
      </c>
      <c r="C10" s="71" t="s">
        <v>272</v>
      </c>
      <c r="D10" s="71" t="s">
        <v>273</v>
      </c>
    </row>
    <row r="11" spans="1:4" x14ac:dyDescent="0.2">
      <c r="A11" s="71" t="s">
        <v>82</v>
      </c>
      <c r="B11" s="71" t="s">
        <v>85</v>
      </c>
      <c r="C11" s="71" t="s">
        <v>274</v>
      </c>
      <c r="D11" s="71" t="s">
        <v>125</v>
      </c>
    </row>
    <row r="12" spans="1:4" x14ac:dyDescent="0.2">
      <c r="A12" s="71" t="s">
        <v>82</v>
      </c>
      <c r="B12" s="71" t="s">
        <v>85</v>
      </c>
      <c r="C12" s="71" t="s">
        <v>275</v>
      </c>
      <c r="D12" s="71" t="s">
        <v>276</v>
      </c>
    </row>
    <row r="13" spans="1:4" x14ac:dyDescent="0.2">
      <c r="A13" s="71" t="s">
        <v>82</v>
      </c>
      <c r="B13" s="71" t="s">
        <v>85</v>
      </c>
      <c r="C13" s="71" t="s">
        <v>144</v>
      </c>
      <c r="D13" s="71" t="s">
        <v>143</v>
      </c>
    </row>
    <row r="14" spans="1:4" x14ac:dyDescent="0.2">
      <c r="A14" s="71" t="s">
        <v>82</v>
      </c>
      <c r="B14" s="71" t="s">
        <v>85</v>
      </c>
      <c r="C14" s="71" t="s">
        <v>277</v>
      </c>
      <c r="D14" s="71" t="s">
        <v>278</v>
      </c>
    </row>
    <row r="15" spans="1:4" x14ac:dyDescent="0.2">
      <c r="A15" s="71" t="s">
        <v>81</v>
      </c>
      <c r="B15" s="71" t="s">
        <v>96</v>
      </c>
      <c r="C15" s="71" t="s">
        <v>95</v>
      </c>
      <c r="D15" s="71" t="s">
        <v>94</v>
      </c>
    </row>
    <row r="16" spans="1:4" x14ac:dyDescent="0.2">
      <c r="A16" s="71" t="s">
        <v>81</v>
      </c>
      <c r="B16" s="71" t="s">
        <v>96</v>
      </c>
      <c r="C16" s="71" t="s">
        <v>101</v>
      </c>
      <c r="D16" s="71" t="s">
        <v>100</v>
      </c>
    </row>
    <row r="17" spans="1:14" x14ac:dyDescent="0.2">
      <c r="A17" s="71" t="s">
        <v>81</v>
      </c>
      <c r="B17" s="71" t="s">
        <v>85</v>
      </c>
      <c r="C17" s="71" t="s">
        <v>272</v>
      </c>
      <c r="D17" s="71" t="s">
        <v>273</v>
      </c>
    </row>
    <row r="18" spans="1:14" x14ac:dyDescent="0.2">
      <c r="A18" s="71" t="s">
        <v>81</v>
      </c>
      <c r="B18" s="71" t="s">
        <v>85</v>
      </c>
      <c r="C18" s="71" t="s">
        <v>279</v>
      </c>
      <c r="D18" s="71" t="s">
        <v>280</v>
      </c>
    </row>
    <row r="19" spans="1:14" x14ac:dyDescent="0.2">
      <c r="A19" s="71" t="s">
        <v>81</v>
      </c>
      <c r="B19" s="71" t="s">
        <v>85</v>
      </c>
      <c r="C19" s="71" t="s">
        <v>122</v>
      </c>
      <c r="D19" s="71" t="s">
        <v>121</v>
      </c>
    </row>
    <row r="20" spans="1:14" x14ac:dyDescent="0.2">
      <c r="A20" s="71" t="s">
        <v>81</v>
      </c>
      <c r="B20" s="71" t="s">
        <v>85</v>
      </c>
      <c r="C20" s="71" t="s">
        <v>274</v>
      </c>
      <c r="D20" s="71" t="s">
        <v>125</v>
      </c>
    </row>
    <row r="21" spans="1:14" x14ac:dyDescent="0.2">
      <c r="A21" s="71" t="s">
        <v>81</v>
      </c>
      <c r="B21" s="71" t="s">
        <v>85</v>
      </c>
      <c r="C21" s="71" t="s">
        <v>129</v>
      </c>
      <c r="D21" s="71" t="s">
        <v>128</v>
      </c>
    </row>
    <row r="22" spans="1:14" x14ac:dyDescent="0.2">
      <c r="A22" s="71" t="s">
        <v>81</v>
      </c>
      <c r="B22" s="71" t="s">
        <v>85</v>
      </c>
      <c r="C22" s="71" t="s">
        <v>281</v>
      </c>
      <c r="D22" s="71" t="s">
        <v>282</v>
      </c>
    </row>
    <row r="23" spans="1:14" x14ac:dyDescent="0.2">
      <c r="A23" s="71" t="s">
        <v>81</v>
      </c>
      <c r="B23" s="71" t="s">
        <v>85</v>
      </c>
      <c r="C23" s="71" t="s">
        <v>144</v>
      </c>
      <c r="D23" s="71" t="s">
        <v>143</v>
      </c>
    </row>
    <row r="24" spans="1:14" x14ac:dyDescent="0.2">
      <c r="A24" s="71" t="s">
        <v>81</v>
      </c>
      <c r="B24" s="71" t="s">
        <v>85</v>
      </c>
      <c r="C24" s="71" t="s">
        <v>147</v>
      </c>
      <c r="D24" s="71" t="s">
        <v>146</v>
      </c>
      <c r="H24" s="72"/>
      <c r="I24" s="72"/>
      <c r="J24" s="72"/>
      <c r="K24" s="72"/>
      <c r="L24" s="72"/>
      <c r="M24" s="72"/>
      <c r="N24" s="72"/>
    </row>
    <row r="25" spans="1:14" x14ac:dyDescent="0.2">
      <c r="A25" s="71" t="s">
        <v>81</v>
      </c>
      <c r="B25" s="71" t="s">
        <v>85</v>
      </c>
      <c r="C25" s="71" t="s">
        <v>277</v>
      </c>
      <c r="D25" s="71" t="s">
        <v>278</v>
      </c>
    </row>
    <row r="26" spans="1:14" x14ac:dyDescent="0.2">
      <c r="A26" s="71" t="s">
        <v>81</v>
      </c>
      <c r="B26" s="71" t="s">
        <v>96</v>
      </c>
      <c r="C26" s="71" t="s">
        <v>154</v>
      </c>
      <c r="D26" s="71" t="s">
        <v>153</v>
      </c>
    </row>
    <row r="27" spans="1:14" x14ac:dyDescent="0.2">
      <c r="A27" s="71" t="s">
        <v>145</v>
      </c>
      <c r="B27" s="71" t="s">
        <v>96</v>
      </c>
      <c r="C27" s="71" t="s">
        <v>101</v>
      </c>
      <c r="D27" s="71" t="s">
        <v>100</v>
      </c>
    </row>
    <row r="28" spans="1:14" x14ac:dyDescent="0.2">
      <c r="A28" s="71" t="s">
        <v>145</v>
      </c>
      <c r="B28" s="71" t="s">
        <v>85</v>
      </c>
      <c r="C28" s="71" t="s">
        <v>144</v>
      </c>
      <c r="D28" s="71" t="s">
        <v>143</v>
      </c>
    </row>
    <row r="29" spans="1:14" x14ac:dyDescent="0.2">
      <c r="A29" s="71" t="s">
        <v>145</v>
      </c>
      <c r="B29" s="71" t="s">
        <v>85</v>
      </c>
      <c r="C29" s="71" t="s">
        <v>277</v>
      </c>
      <c r="D29" s="71" t="s">
        <v>278</v>
      </c>
    </row>
    <row r="30" spans="1:14" x14ac:dyDescent="0.2">
      <c r="A30" s="71" t="s">
        <v>283</v>
      </c>
      <c r="B30" s="71" t="s">
        <v>85</v>
      </c>
      <c r="C30" s="71" t="s">
        <v>98</v>
      </c>
      <c r="D30" s="71" t="s">
        <v>97</v>
      </c>
    </row>
    <row r="31" spans="1:14" x14ac:dyDescent="0.2">
      <c r="A31" s="71" t="s">
        <v>283</v>
      </c>
      <c r="B31" s="71" t="s">
        <v>85</v>
      </c>
      <c r="C31" s="71" t="s">
        <v>114</v>
      </c>
      <c r="D31" s="71" t="s">
        <v>113</v>
      </c>
    </row>
    <row r="32" spans="1:14" x14ac:dyDescent="0.2">
      <c r="A32" s="71" t="s">
        <v>283</v>
      </c>
      <c r="B32" s="71" t="s">
        <v>88</v>
      </c>
      <c r="C32" s="71" t="s">
        <v>150</v>
      </c>
      <c r="D32" s="71" t="s">
        <v>149</v>
      </c>
    </row>
    <row r="33" spans="1:4" x14ac:dyDescent="0.2">
      <c r="A33" s="71" t="s">
        <v>102</v>
      </c>
      <c r="B33" s="71" t="s">
        <v>96</v>
      </c>
      <c r="C33" s="71" t="s">
        <v>101</v>
      </c>
      <c r="D33" s="71" t="s">
        <v>100</v>
      </c>
    </row>
    <row r="34" spans="1:4" x14ac:dyDescent="0.2">
      <c r="A34" s="71" t="s">
        <v>102</v>
      </c>
      <c r="B34" s="71" t="s">
        <v>85</v>
      </c>
      <c r="C34" s="71" t="s">
        <v>114</v>
      </c>
      <c r="D34" s="71" t="s">
        <v>113</v>
      </c>
    </row>
    <row r="35" spans="1:4" x14ac:dyDescent="0.2">
      <c r="A35" s="71" t="s">
        <v>284</v>
      </c>
      <c r="B35" s="71" t="s">
        <v>85</v>
      </c>
      <c r="C35" s="71" t="s">
        <v>111</v>
      </c>
      <c r="D35" s="71" t="s">
        <v>110</v>
      </c>
    </row>
    <row r="36" spans="1:4" x14ac:dyDescent="0.2">
      <c r="A36" s="71" t="s">
        <v>284</v>
      </c>
      <c r="B36" s="71" t="s">
        <v>85</v>
      </c>
      <c r="C36" s="71" t="s">
        <v>114</v>
      </c>
      <c r="D36" s="71" t="s">
        <v>113</v>
      </c>
    </row>
    <row r="37" spans="1:4" x14ac:dyDescent="0.2">
      <c r="A37" s="71" t="s">
        <v>36</v>
      </c>
      <c r="B37" s="71" t="s">
        <v>8</v>
      </c>
      <c r="C37" s="71" t="s">
        <v>7</v>
      </c>
      <c r="D37" s="71" t="s">
        <v>6</v>
      </c>
    </row>
    <row r="38" spans="1:4" x14ac:dyDescent="0.2">
      <c r="A38" s="71" t="s">
        <v>36</v>
      </c>
      <c r="B38" s="71" t="s">
        <v>42</v>
      </c>
      <c r="C38" s="71" t="s">
        <v>285</v>
      </c>
      <c r="D38" s="71" t="s">
        <v>286</v>
      </c>
    </row>
    <row r="39" spans="1:4" x14ac:dyDescent="0.2">
      <c r="A39" s="71" t="s">
        <v>287</v>
      </c>
      <c r="B39" s="71" t="s">
        <v>42</v>
      </c>
      <c r="C39" s="71" t="s">
        <v>288</v>
      </c>
      <c r="D39" s="71" t="s">
        <v>289</v>
      </c>
    </row>
    <row r="40" spans="1:4" x14ac:dyDescent="0.2">
      <c r="A40" s="71" t="s">
        <v>89</v>
      </c>
      <c r="B40" s="71" t="s">
        <v>42</v>
      </c>
      <c r="C40" s="71" t="s">
        <v>290</v>
      </c>
      <c r="D40" s="71" t="s">
        <v>291</v>
      </c>
    </row>
    <row r="41" spans="1:4" x14ac:dyDescent="0.2">
      <c r="A41" s="71" t="s">
        <v>292</v>
      </c>
      <c r="B41" s="71" t="s">
        <v>85</v>
      </c>
      <c r="C41" s="71" t="s">
        <v>272</v>
      </c>
      <c r="D41" s="71" t="s">
        <v>273</v>
      </c>
    </row>
    <row r="42" spans="1:4" x14ac:dyDescent="0.2">
      <c r="A42" s="71" t="s">
        <v>292</v>
      </c>
      <c r="B42" s="71" t="s">
        <v>88</v>
      </c>
      <c r="C42" s="71" t="s">
        <v>293</v>
      </c>
      <c r="D42" s="71" t="s">
        <v>294</v>
      </c>
    </row>
    <row r="43" spans="1:4" x14ac:dyDescent="0.2">
      <c r="A43" s="71" t="s">
        <v>295</v>
      </c>
      <c r="B43" s="71" t="s">
        <v>8</v>
      </c>
      <c r="C43" s="71" t="s">
        <v>19</v>
      </c>
      <c r="D43" s="71" t="s">
        <v>18</v>
      </c>
    </row>
    <row r="44" spans="1:4" x14ac:dyDescent="0.2">
      <c r="A44" s="71" t="s">
        <v>295</v>
      </c>
      <c r="B44" s="71" t="s">
        <v>8</v>
      </c>
      <c r="C44" s="71" t="s">
        <v>27</v>
      </c>
      <c r="D44" s="71" t="s">
        <v>26</v>
      </c>
    </row>
    <row r="45" spans="1:4" x14ac:dyDescent="0.2">
      <c r="A45" s="71" t="s">
        <v>133</v>
      </c>
      <c r="B45" s="71" t="s">
        <v>132</v>
      </c>
      <c r="C45" s="71" t="s">
        <v>296</v>
      </c>
      <c r="D45" s="71" t="s">
        <v>297</v>
      </c>
    </row>
    <row r="46" spans="1:4" x14ac:dyDescent="0.2">
      <c r="A46" s="71" t="s">
        <v>133</v>
      </c>
      <c r="B46" s="71" t="s">
        <v>132</v>
      </c>
      <c r="C46" s="71" t="s">
        <v>131</v>
      </c>
      <c r="D46" s="71" t="s">
        <v>130</v>
      </c>
    </row>
    <row r="47" spans="1:4" x14ac:dyDescent="0.2">
      <c r="A47" s="71" t="s">
        <v>134</v>
      </c>
      <c r="B47" s="71" t="s">
        <v>96</v>
      </c>
      <c r="C47" s="71" t="s">
        <v>101</v>
      </c>
      <c r="D47" s="71" t="s">
        <v>100</v>
      </c>
    </row>
    <row r="48" spans="1:4" x14ac:dyDescent="0.2">
      <c r="A48" s="71" t="s">
        <v>134</v>
      </c>
      <c r="B48" s="71" t="s">
        <v>85</v>
      </c>
      <c r="C48" s="71" t="s">
        <v>144</v>
      </c>
      <c r="D48" s="71" t="s">
        <v>143</v>
      </c>
    </row>
    <row r="49" spans="1:4" x14ac:dyDescent="0.2">
      <c r="A49" s="71" t="s">
        <v>58</v>
      </c>
      <c r="B49" s="71" t="s">
        <v>42</v>
      </c>
      <c r="C49" s="71" t="s">
        <v>298</v>
      </c>
      <c r="D49" s="71" t="s">
        <v>299</v>
      </c>
    </row>
    <row r="50" spans="1:4" x14ac:dyDescent="0.2">
      <c r="A50" s="71" t="s">
        <v>58</v>
      </c>
      <c r="B50" s="71" t="s">
        <v>42</v>
      </c>
      <c r="C50" s="71" t="s">
        <v>300</v>
      </c>
      <c r="D50" s="71" t="s">
        <v>301</v>
      </c>
    </row>
    <row r="51" spans="1:4" x14ac:dyDescent="0.2">
      <c r="A51" s="71" t="s">
        <v>302</v>
      </c>
      <c r="B51" s="71" t="s">
        <v>42</v>
      </c>
      <c r="C51" s="71" t="s">
        <v>303</v>
      </c>
      <c r="D51" s="71" t="s">
        <v>304</v>
      </c>
    </row>
    <row r="52" spans="1:4" x14ac:dyDescent="0.2">
      <c r="A52" s="71" t="s">
        <v>62</v>
      </c>
      <c r="B52" s="71" t="s">
        <v>34</v>
      </c>
      <c r="C52" s="71" t="s">
        <v>305</v>
      </c>
      <c r="D52" s="71" t="s">
        <v>306</v>
      </c>
    </row>
    <row r="53" spans="1:4" x14ac:dyDescent="0.2">
      <c r="A53" s="71" t="s">
        <v>62</v>
      </c>
      <c r="B53" s="71" t="s">
        <v>69</v>
      </c>
      <c r="C53" s="71" t="s">
        <v>307</v>
      </c>
      <c r="D53" s="71" t="s">
        <v>308</v>
      </c>
    </row>
    <row r="54" spans="1:4" x14ac:dyDescent="0.2">
      <c r="A54" s="71" t="s">
        <v>62</v>
      </c>
      <c r="B54" s="71" t="s">
        <v>132</v>
      </c>
      <c r="C54" s="71" t="s">
        <v>68</v>
      </c>
      <c r="D54" s="71" t="s">
        <v>67</v>
      </c>
    </row>
    <row r="55" spans="1:4" x14ac:dyDescent="0.2">
      <c r="A55" s="71" t="s">
        <v>62</v>
      </c>
      <c r="B55" s="71" t="s">
        <v>42</v>
      </c>
      <c r="C55" s="71" t="s">
        <v>300</v>
      </c>
      <c r="D55" s="71" t="s">
        <v>301</v>
      </c>
    </row>
    <row r="56" spans="1:4" x14ac:dyDescent="0.2">
      <c r="A56" s="71" t="s">
        <v>62</v>
      </c>
      <c r="B56" s="71" t="s">
        <v>34</v>
      </c>
      <c r="C56" s="71" t="s">
        <v>309</v>
      </c>
      <c r="D56" s="71" t="s">
        <v>310</v>
      </c>
    </row>
    <row r="57" spans="1:4" x14ac:dyDescent="0.2">
      <c r="A57" s="71" t="s">
        <v>62</v>
      </c>
      <c r="B57" s="71" t="s">
        <v>42</v>
      </c>
      <c r="C57" s="71" t="s">
        <v>264</v>
      </c>
      <c r="D57" s="71" t="s">
        <v>265</v>
      </c>
    </row>
    <row r="58" spans="1:4" x14ac:dyDescent="0.2">
      <c r="A58" s="71" t="s">
        <v>311</v>
      </c>
      <c r="B58" s="71" t="s">
        <v>42</v>
      </c>
      <c r="C58" s="71" t="s">
        <v>57</v>
      </c>
      <c r="D58" s="71" t="s">
        <v>56</v>
      </c>
    </row>
    <row r="59" spans="1:4" x14ac:dyDescent="0.2">
      <c r="A59" s="71" t="s">
        <v>311</v>
      </c>
      <c r="B59" s="71" t="s">
        <v>42</v>
      </c>
      <c r="C59" s="71" t="s">
        <v>312</v>
      </c>
      <c r="D59" s="71" t="s">
        <v>313</v>
      </c>
    </row>
    <row r="60" spans="1:4" x14ac:dyDescent="0.2">
      <c r="A60" s="71" t="s">
        <v>311</v>
      </c>
      <c r="B60" s="71" t="s">
        <v>42</v>
      </c>
      <c r="C60" s="71" t="s">
        <v>314</v>
      </c>
      <c r="D60" s="71" t="s">
        <v>64</v>
      </c>
    </row>
    <row r="61" spans="1:4" x14ac:dyDescent="0.2">
      <c r="A61" s="71" t="s">
        <v>311</v>
      </c>
      <c r="B61" s="71" t="s">
        <v>42</v>
      </c>
      <c r="C61" s="71" t="s">
        <v>300</v>
      </c>
      <c r="D61" s="71" t="s">
        <v>301</v>
      </c>
    </row>
    <row r="62" spans="1:4" x14ac:dyDescent="0.2">
      <c r="A62" s="71" t="s">
        <v>311</v>
      </c>
      <c r="B62" s="71" t="s">
        <v>42</v>
      </c>
      <c r="C62" s="71" t="s">
        <v>267</v>
      </c>
      <c r="D62" s="71" t="s">
        <v>268</v>
      </c>
    </row>
    <row r="63" spans="1:4" x14ac:dyDescent="0.2">
      <c r="A63" s="71" t="s">
        <v>311</v>
      </c>
      <c r="B63" s="71" t="s">
        <v>42</v>
      </c>
      <c r="C63" s="71" t="s">
        <v>72</v>
      </c>
      <c r="D63" s="71" t="s">
        <v>71</v>
      </c>
    </row>
    <row r="64" spans="1:4" x14ac:dyDescent="0.2">
      <c r="A64" s="71" t="s">
        <v>311</v>
      </c>
      <c r="B64" s="71" t="s">
        <v>42</v>
      </c>
      <c r="C64" s="71" t="s">
        <v>315</v>
      </c>
      <c r="D64" s="71" t="s">
        <v>316</v>
      </c>
    </row>
    <row r="65" spans="1:4" x14ac:dyDescent="0.2">
      <c r="A65" s="71" t="s">
        <v>311</v>
      </c>
      <c r="B65" s="71" t="s">
        <v>42</v>
      </c>
      <c r="C65" s="71" t="s">
        <v>264</v>
      </c>
      <c r="D65" s="71" t="s">
        <v>265</v>
      </c>
    </row>
    <row r="66" spans="1:4" x14ac:dyDescent="0.2">
      <c r="A66" s="71" t="s">
        <v>61</v>
      </c>
      <c r="B66" s="71" t="s">
        <v>42</v>
      </c>
      <c r="C66" s="71" t="s">
        <v>49</v>
      </c>
      <c r="D66" s="71" t="s">
        <v>48</v>
      </c>
    </row>
    <row r="67" spans="1:4" x14ac:dyDescent="0.2">
      <c r="A67" s="71" t="s">
        <v>61</v>
      </c>
      <c r="B67" s="71" t="s">
        <v>42</v>
      </c>
      <c r="C67" s="71" t="s">
        <v>317</v>
      </c>
      <c r="D67" s="71" t="s">
        <v>60</v>
      </c>
    </row>
    <row r="68" spans="1:4" x14ac:dyDescent="0.2">
      <c r="A68" s="71" t="s">
        <v>61</v>
      </c>
      <c r="B68" s="71" t="s">
        <v>69</v>
      </c>
      <c r="C68" s="71" t="s">
        <v>307</v>
      </c>
      <c r="D68" s="71" t="s">
        <v>308</v>
      </c>
    </row>
    <row r="69" spans="1:4" x14ac:dyDescent="0.2">
      <c r="A69" s="71" t="s">
        <v>318</v>
      </c>
      <c r="B69" s="71" t="s">
        <v>42</v>
      </c>
      <c r="C69" s="71" t="s">
        <v>319</v>
      </c>
      <c r="D69" s="71" t="s">
        <v>320</v>
      </c>
    </row>
    <row r="70" spans="1:4" x14ac:dyDescent="0.2">
      <c r="A70" s="71" t="s">
        <v>321</v>
      </c>
      <c r="B70" s="71" t="s">
        <v>42</v>
      </c>
      <c r="C70" s="71" t="s">
        <v>303</v>
      </c>
      <c r="D70" s="71" t="s">
        <v>304</v>
      </c>
    </row>
    <row r="71" spans="1:4" x14ac:dyDescent="0.2">
      <c r="A71" s="71" t="s">
        <v>321</v>
      </c>
      <c r="B71" s="71" t="s">
        <v>42</v>
      </c>
      <c r="C71" s="71" t="s">
        <v>267</v>
      </c>
      <c r="D71" s="71" t="s">
        <v>268</v>
      </c>
    </row>
    <row r="72" spans="1:4" x14ac:dyDescent="0.2">
      <c r="A72" s="71" t="s">
        <v>321</v>
      </c>
      <c r="B72" s="71" t="s">
        <v>42</v>
      </c>
      <c r="C72" s="71" t="s">
        <v>264</v>
      </c>
      <c r="D72" s="71" t="s">
        <v>265</v>
      </c>
    </row>
    <row r="73" spans="1:4" x14ac:dyDescent="0.2">
      <c r="A73" s="71" t="s">
        <v>322</v>
      </c>
      <c r="B73" s="71" t="s">
        <v>42</v>
      </c>
      <c r="C73" s="71" t="s">
        <v>300</v>
      </c>
      <c r="D73" s="71" t="s">
        <v>301</v>
      </c>
    </row>
    <row r="74" spans="1:4" x14ac:dyDescent="0.2">
      <c r="A74" s="71" t="s">
        <v>117</v>
      </c>
      <c r="B74" s="71" t="s">
        <v>88</v>
      </c>
      <c r="C74" s="71" t="s">
        <v>323</v>
      </c>
      <c r="D74" s="71" t="s">
        <v>324</v>
      </c>
    </row>
    <row r="75" spans="1:4" x14ac:dyDescent="0.2">
      <c r="A75" s="71" t="s">
        <v>117</v>
      </c>
      <c r="B75" s="71" t="s">
        <v>85</v>
      </c>
      <c r="C75" s="71" t="s">
        <v>272</v>
      </c>
      <c r="D75" s="71" t="s">
        <v>273</v>
      </c>
    </row>
    <row r="76" spans="1:4" x14ac:dyDescent="0.2">
      <c r="A76" s="71" t="s">
        <v>117</v>
      </c>
      <c r="B76" s="71" t="s">
        <v>88</v>
      </c>
      <c r="C76" s="71" t="s">
        <v>116</v>
      </c>
      <c r="D76" s="71" t="s">
        <v>115</v>
      </c>
    </row>
    <row r="77" spans="1:4" x14ac:dyDescent="0.2">
      <c r="A77" s="71" t="s">
        <v>124</v>
      </c>
      <c r="B77" s="71" t="s">
        <v>88</v>
      </c>
      <c r="C77" s="71" t="s">
        <v>325</v>
      </c>
      <c r="D77" s="71" t="s">
        <v>326</v>
      </c>
    </row>
    <row r="78" spans="1:4" x14ac:dyDescent="0.2">
      <c r="A78" s="71" t="s">
        <v>99</v>
      </c>
      <c r="B78" s="71" t="s">
        <v>42</v>
      </c>
      <c r="C78" s="71" t="s">
        <v>288</v>
      </c>
      <c r="D78" s="71" t="s">
        <v>289</v>
      </c>
    </row>
    <row r="79" spans="1:4" x14ac:dyDescent="0.2">
      <c r="A79" s="71" t="s">
        <v>99</v>
      </c>
      <c r="B79" s="71" t="s">
        <v>85</v>
      </c>
      <c r="C79" s="71" t="s">
        <v>327</v>
      </c>
      <c r="D79" s="71" t="s">
        <v>92</v>
      </c>
    </row>
    <row r="80" spans="1:4" x14ac:dyDescent="0.2">
      <c r="A80" s="71" t="s">
        <v>99</v>
      </c>
      <c r="B80" s="71" t="s">
        <v>85</v>
      </c>
      <c r="C80" s="71" t="s">
        <v>328</v>
      </c>
      <c r="D80" s="71" t="s">
        <v>103</v>
      </c>
    </row>
    <row r="81" spans="1:4" x14ac:dyDescent="0.2">
      <c r="A81" s="71" t="s">
        <v>99</v>
      </c>
      <c r="B81" s="71" t="s">
        <v>88</v>
      </c>
      <c r="C81" s="71" t="s">
        <v>116</v>
      </c>
      <c r="D81" s="71" t="s">
        <v>115</v>
      </c>
    </row>
    <row r="82" spans="1:4" x14ac:dyDescent="0.2">
      <c r="A82" s="71" t="s">
        <v>99</v>
      </c>
      <c r="B82" s="71" t="s">
        <v>96</v>
      </c>
      <c r="C82" s="71" t="s">
        <v>142</v>
      </c>
      <c r="D82" s="71" t="s">
        <v>141</v>
      </c>
    </row>
    <row r="83" spans="1:4" x14ac:dyDescent="0.2">
      <c r="A83" s="71" t="s">
        <v>93</v>
      </c>
      <c r="B83" s="71" t="s">
        <v>85</v>
      </c>
      <c r="C83" s="71" t="s">
        <v>108</v>
      </c>
      <c r="D83" s="71" t="s">
        <v>107</v>
      </c>
    </row>
    <row r="84" spans="1:4" x14ac:dyDescent="0.2">
      <c r="A84" s="71" t="s">
        <v>329</v>
      </c>
      <c r="B84" s="71" t="s">
        <v>88</v>
      </c>
      <c r="C84" s="71" t="s">
        <v>330</v>
      </c>
      <c r="D84" s="71" t="s">
        <v>331</v>
      </c>
    </row>
    <row r="85" spans="1:4" x14ac:dyDescent="0.2">
      <c r="A85" s="71" t="s">
        <v>106</v>
      </c>
      <c r="B85" s="71" t="s">
        <v>88</v>
      </c>
      <c r="C85" s="71" t="s">
        <v>105</v>
      </c>
      <c r="D85" s="71" t="s">
        <v>104</v>
      </c>
    </row>
    <row r="86" spans="1:4" x14ac:dyDescent="0.2">
      <c r="A86" s="71" t="s">
        <v>106</v>
      </c>
      <c r="B86" s="71" t="s">
        <v>85</v>
      </c>
      <c r="C86" s="71" t="s">
        <v>108</v>
      </c>
      <c r="D86" s="71" t="s">
        <v>107</v>
      </c>
    </row>
    <row r="87" spans="1:4" x14ac:dyDescent="0.2">
      <c r="A87" s="71" t="s">
        <v>106</v>
      </c>
      <c r="B87" s="71" t="s">
        <v>88</v>
      </c>
      <c r="C87" s="71" t="s">
        <v>332</v>
      </c>
      <c r="D87" s="71" t="s">
        <v>333</v>
      </c>
    </row>
    <row r="88" spans="1:4" x14ac:dyDescent="0.2">
      <c r="A88" s="71" t="s">
        <v>106</v>
      </c>
      <c r="B88" s="71" t="s">
        <v>140</v>
      </c>
      <c r="C88" s="71" t="s">
        <v>334</v>
      </c>
      <c r="D88" s="71" t="s">
        <v>335</v>
      </c>
    </row>
    <row r="89" spans="1:4" x14ac:dyDescent="0.2">
      <c r="A89" s="71" t="s">
        <v>106</v>
      </c>
      <c r="B89" s="71" t="s">
        <v>88</v>
      </c>
      <c r="C89" s="71" t="s">
        <v>152</v>
      </c>
      <c r="D89" s="71" t="s">
        <v>151</v>
      </c>
    </row>
    <row r="90" spans="1:4" x14ac:dyDescent="0.2">
      <c r="A90" s="71" t="s">
        <v>109</v>
      </c>
      <c r="B90" s="71" t="s">
        <v>85</v>
      </c>
      <c r="C90" s="71" t="s">
        <v>84</v>
      </c>
      <c r="D90" s="71" t="s">
        <v>83</v>
      </c>
    </row>
    <row r="91" spans="1:4" x14ac:dyDescent="0.2">
      <c r="A91" s="71" t="s">
        <v>109</v>
      </c>
      <c r="B91" s="71" t="s">
        <v>88</v>
      </c>
      <c r="C91" s="71" t="s">
        <v>323</v>
      </c>
      <c r="D91" s="71" t="s">
        <v>324</v>
      </c>
    </row>
    <row r="92" spans="1:4" x14ac:dyDescent="0.2">
      <c r="A92" s="71" t="s">
        <v>109</v>
      </c>
      <c r="B92" s="71" t="s">
        <v>88</v>
      </c>
      <c r="C92" s="71" t="s">
        <v>120</v>
      </c>
      <c r="D92" s="71" t="s">
        <v>119</v>
      </c>
    </row>
    <row r="93" spans="1:4" x14ac:dyDescent="0.2">
      <c r="A93" s="71" t="s">
        <v>109</v>
      </c>
      <c r="B93" s="71" t="s">
        <v>85</v>
      </c>
      <c r="C93" s="71" t="s">
        <v>122</v>
      </c>
      <c r="D93" s="71" t="s">
        <v>121</v>
      </c>
    </row>
    <row r="94" spans="1:4" x14ac:dyDescent="0.2">
      <c r="A94" s="71" t="s">
        <v>109</v>
      </c>
      <c r="B94" s="71" t="s">
        <v>88</v>
      </c>
      <c r="C94" s="71" t="s">
        <v>336</v>
      </c>
      <c r="D94" s="71" t="s">
        <v>126</v>
      </c>
    </row>
    <row r="95" spans="1:4" x14ac:dyDescent="0.2">
      <c r="A95" s="71" t="s">
        <v>109</v>
      </c>
      <c r="B95" s="71" t="s">
        <v>88</v>
      </c>
      <c r="C95" s="71" t="s">
        <v>337</v>
      </c>
      <c r="D95" s="71" t="s">
        <v>127</v>
      </c>
    </row>
    <row r="96" spans="1:4" x14ac:dyDescent="0.2">
      <c r="A96" s="71" t="s">
        <v>109</v>
      </c>
      <c r="B96" s="71" t="s">
        <v>85</v>
      </c>
      <c r="C96" s="71" t="s">
        <v>147</v>
      </c>
      <c r="D96" s="71" t="s">
        <v>146</v>
      </c>
    </row>
    <row r="97" spans="1:4" x14ac:dyDescent="0.2">
      <c r="A97" s="71" t="s">
        <v>109</v>
      </c>
      <c r="B97" s="71" t="s">
        <v>88</v>
      </c>
      <c r="C97" s="71" t="s">
        <v>152</v>
      </c>
      <c r="D97" s="71" t="s">
        <v>151</v>
      </c>
    </row>
    <row r="98" spans="1:4" x14ac:dyDescent="0.2">
      <c r="A98" s="71" t="s">
        <v>91</v>
      </c>
      <c r="B98" s="71" t="s">
        <v>96</v>
      </c>
      <c r="C98" s="71" t="s">
        <v>101</v>
      </c>
      <c r="D98" s="71" t="s">
        <v>100</v>
      </c>
    </row>
    <row r="99" spans="1:4" x14ac:dyDescent="0.2">
      <c r="A99" s="71" t="s">
        <v>91</v>
      </c>
      <c r="B99" s="71" t="s">
        <v>85</v>
      </c>
      <c r="C99" s="71" t="s">
        <v>122</v>
      </c>
      <c r="D99" s="71" t="s">
        <v>121</v>
      </c>
    </row>
    <row r="100" spans="1:4" x14ac:dyDescent="0.2">
      <c r="A100" s="71" t="s">
        <v>338</v>
      </c>
      <c r="B100" s="71" t="s">
        <v>42</v>
      </c>
      <c r="C100" s="71" t="s">
        <v>267</v>
      </c>
      <c r="D100" s="71" t="s">
        <v>268</v>
      </c>
    </row>
    <row r="101" spans="1:4" x14ac:dyDescent="0.2">
      <c r="A101" s="71" t="s">
        <v>339</v>
      </c>
      <c r="B101" s="71" t="s">
        <v>42</v>
      </c>
      <c r="C101" s="71" t="s">
        <v>288</v>
      </c>
      <c r="D101" s="71" t="s">
        <v>289</v>
      </c>
    </row>
    <row r="102" spans="1:4" x14ac:dyDescent="0.2">
      <c r="A102" s="71" t="s">
        <v>339</v>
      </c>
      <c r="B102" s="71" t="s">
        <v>42</v>
      </c>
      <c r="C102" s="71" t="s">
        <v>317</v>
      </c>
      <c r="D102" s="71" t="s">
        <v>60</v>
      </c>
    </row>
    <row r="103" spans="1:4" x14ac:dyDescent="0.2">
      <c r="A103" s="71" t="s">
        <v>340</v>
      </c>
      <c r="B103" s="71" t="s">
        <v>42</v>
      </c>
      <c r="C103" s="71" t="s">
        <v>317</v>
      </c>
      <c r="D103" s="71" t="s">
        <v>60</v>
      </c>
    </row>
    <row r="104" spans="1:4" x14ac:dyDescent="0.2">
      <c r="A104" s="71" t="s">
        <v>341</v>
      </c>
      <c r="B104" s="71" t="s">
        <v>42</v>
      </c>
      <c r="C104" s="71" t="s">
        <v>342</v>
      </c>
      <c r="D104" s="71" t="s">
        <v>343</v>
      </c>
    </row>
    <row r="105" spans="1:4" x14ac:dyDescent="0.2">
      <c r="A105" s="71" t="s">
        <v>53</v>
      </c>
      <c r="B105" s="71" t="s">
        <v>42</v>
      </c>
      <c r="C105" s="71" t="s">
        <v>344</v>
      </c>
      <c r="D105" s="71" t="s">
        <v>345</v>
      </c>
    </row>
    <row r="106" spans="1:4" x14ac:dyDescent="0.2">
      <c r="A106" s="71" t="s">
        <v>53</v>
      </c>
      <c r="B106" s="71" t="s">
        <v>42</v>
      </c>
      <c r="C106" s="71" t="s">
        <v>346</v>
      </c>
      <c r="D106" s="71" t="s">
        <v>347</v>
      </c>
    </row>
    <row r="107" spans="1:4" x14ac:dyDescent="0.2">
      <c r="A107" s="71" t="s">
        <v>53</v>
      </c>
      <c r="B107" s="71" t="s">
        <v>42</v>
      </c>
      <c r="C107" s="71" t="s">
        <v>348</v>
      </c>
      <c r="D107" s="71" t="s">
        <v>349</v>
      </c>
    </row>
    <row r="108" spans="1:4" x14ac:dyDescent="0.2">
      <c r="A108" s="71" t="s">
        <v>53</v>
      </c>
      <c r="B108" s="71" t="s">
        <v>42</v>
      </c>
      <c r="C108" s="71" t="s">
        <v>52</v>
      </c>
      <c r="D108" s="71" t="s">
        <v>51</v>
      </c>
    </row>
    <row r="109" spans="1:4" x14ac:dyDescent="0.2">
      <c r="A109" s="71" t="s">
        <v>53</v>
      </c>
      <c r="B109" s="71" t="s">
        <v>42</v>
      </c>
      <c r="C109" s="71" t="s">
        <v>55</v>
      </c>
      <c r="D109" s="71" t="s">
        <v>54</v>
      </c>
    </row>
    <row r="110" spans="1:4" x14ac:dyDescent="0.2">
      <c r="A110" s="71" t="s">
        <v>53</v>
      </c>
      <c r="B110" s="71" t="s">
        <v>69</v>
      </c>
      <c r="C110" s="71" t="s">
        <v>350</v>
      </c>
      <c r="D110" s="71" t="s">
        <v>351</v>
      </c>
    </row>
    <row r="111" spans="1:4" x14ac:dyDescent="0.2">
      <c r="A111" s="71" t="s">
        <v>53</v>
      </c>
      <c r="B111" s="71" t="s">
        <v>42</v>
      </c>
      <c r="C111" s="71" t="s">
        <v>77</v>
      </c>
      <c r="D111" s="71" t="s">
        <v>76</v>
      </c>
    </row>
    <row r="112" spans="1:4" x14ac:dyDescent="0.2">
      <c r="A112" s="71" t="s">
        <v>40</v>
      </c>
      <c r="B112" s="71" t="s">
        <v>8</v>
      </c>
      <c r="C112" s="71" t="s">
        <v>352</v>
      </c>
      <c r="D112" s="71" t="s">
        <v>353</v>
      </c>
    </row>
    <row r="113" spans="1:13" x14ac:dyDescent="0.2">
      <c r="A113" s="71" t="s">
        <v>40</v>
      </c>
      <c r="B113" s="71" t="s">
        <v>8</v>
      </c>
      <c r="C113" s="71" t="s">
        <v>27</v>
      </c>
      <c r="D113" s="71" t="s">
        <v>26</v>
      </c>
    </row>
    <row r="114" spans="1:13" x14ac:dyDescent="0.2">
      <c r="A114" s="71" t="s">
        <v>40</v>
      </c>
      <c r="B114" s="71" t="s">
        <v>42</v>
      </c>
      <c r="C114" s="71" t="s">
        <v>55</v>
      </c>
      <c r="D114" s="71" t="s">
        <v>54</v>
      </c>
    </row>
    <row r="115" spans="1:13" x14ac:dyDescent="0.2">
      <c r="A115" s="71" t="s">
        <v>47</v>
      </c>
      <c r="B115" s="71" t="s">
        <v>39</v>
      </c>
      <c r="C115" s="71" t="s">
        <v>354</v>
      </c>
      <c r="D115" s="71" t="s">
        <v>355</v>
      </c>
    </row>
    <row r="116" spans="1:13" x14ac:dyDescent="0.2">
      <c r="A116" s="71" t="s">
        <v>47</v>
      </c>
      <c r="B116" s="71" t="s">
        <v>39</v>
      </c>
      <c r="C116" s="71" t="s">
        <v>356</v>
      </c>
      <c r="D116" s="71" t="s">
        <v>357</v>
      </c>
      <c r="H116" s="73"/>
      <c r="I116" s="73"/>
      <c r="J116" s="73"/>
      <c r="K116" s="73"/>
      <c r="L116" s="73"/>
      <c r="M116" s="73"/>
    </row>
    <row r="117" spans="1:13" x14ac:dyDescent="0.2">
      <c r="A117" s="71" t="s">
        <v>47</v>
      </c>
      <c r="B117" s="71" t="s">
        <v>42</v>
      </c>
      <c r="C117" s="71" t="s">
        <v>344</v>
      </c>
      <c r="D117" s="71" t="s">
        <v>345</v>
      </c>
    </row>
    <row r="118" spans="1:13" x14ac:dyDescent="0.2">
      <c r="A118" s="71" t="s">
        <v>47</v>
      </c>
      <c r="B118" s="71" t="s">
        <v>42</v>
      </c>
      <c r="C118" s="71" t="s">
        <v>46</v>
      </c>
      <c r="D118" s="71" t="s">
        <v>45</v>
      </c>
    </row>
    <row r="119" spans="1:13" x14ac:dyDescent="0.2">
      <c r="A119" s="71" t="s">
        <v>47</v>
      </c>
      <c r="B119" s="71" t="s">
        <v>42</v>
      </c>
      <c r="C119" s="71" t="s">
        <v>358</v>
      </c>
      <c r="D119" s="71" t="s">
        <v>359</v>
      </c>
    </row>
    <row r="120" spans="1:13" x14ac:dyDescent="0.2">
      <c r="A120" s="71" t="s">
        <v>47</v>
      </c>
      <c r="B120" s="71" t="s">
        <v>42</v>
      </c>
      <c r="C120" s="71" t="s">
        <v>52</v>
      </c>
      <c r="D120" s="71" t="s">
        <v>51</v>
      </c>
    </row>
    <row r="121" spans="1:13" x14ac:dyDescent="0.2">
      <c r="A121" s="71" t="s">
        <v>47</v>
      </c>
      <c r="B121" s="71" t="s">
        <v>42</v>
      </c>
      <c r="C121" s="71" t="s">
        <v>55</v>
      </c>
      <c r="D121" s="71" t="s">
        <v>54</v>
      </c>
    </row>
    <row r="122" spans="1:13" x14ac:dyDescent="0.2">
      <c r="A122" s="71" t="s">
        <v>47</v>
      </c>
      <c r="B122" s="71" t="s">
        <v>42</v>
      </c>
      <c r="C122" s="71" t="s">
        <v>360</v>
      </c>
      <c r="D122" s="71" t="s">
        <v>361</v>
      </c>
    </row>
    <row r="123" spans="1:13" x14ac:dyDescent="0.2">
      <c r="A123" s="71" t="s">
        <v>47</v>
      </c>
      <c r="B123" s="71" t="s">
        <v>42</v>
      </c>
      <c r="C123" s="71" t="s">
        <v>362</v>
      </c>
      <c r="D123" s="71" t="s">
        <v>363</v>
      </c>
    </row>
    <row r="124" spans="1:13" x14ac:dyDescent="0.2">
      <c r="A124" s="71" t="s">
        <v>47</v>
      </c>
      <c r="B124" s="71" t="s">
        <v>42</v>
      </c>
      <c r="C124" s="71" t="s">
        <v>364</v>
      </c>
      <c r="D124" s="71" t="s">
        <v>365</v>
      </c>
    </row>
    <row r="125" spans="1:13" x14ac:dyDescent="0.2">
      <c r="A125" s="71" t="s">
        <v>47</v>
      </c>
      <c r="B125" s="71" t="s">
        <v>42</v>
      </c>
      <c r="C125" s="71" t="s">
        <v>77</v>
      </c>
      <c r="D125" s="71" t="s">
        <v>76</v>
      </c>
    </row>
    <row r="126" spans="1:13" x14ac:dyDescent="0.2">
      <c r="A126" s="71" t="s">
        <v>10</v>
      </c>
      <c r="B126" s="71" t="s">
        <v>8</v>
      </c>
      <c r="C126" s="71" t="s">
        <v>7</v>
      </c>
      <c r="D126" s="71" t="s">
        <v>6</v>
      </c>
    </row>
    <row r="127" spans="1:13" x14ac:dyDescent="0.2">
      <c r="A127" s="71" t="s">
        <v>10</v>
      </c>
      <c r="B127" s="71" t="s">
        <v>8</v>
      </c>
      <c r="C127" s="71" t="s">
        <v>366</v>
      </c>
      <c r="D127" s="71" t="s">
        <v>367</v>
      </c>
    </row>
    <row r="128" spans="1:13" x14ac:dyDescent="0.2">
      <c r="A128" s="71" t="s">
        <v>10</v>
      </c>
      <c r="B128" s="71" t="s">
        <v>8</v>
      </c>
      <c r="C128" s="71" t="s">
        <v>13</v>
      </c>
      <c r="D128" s="71" t="s">
        <v>12</v>
      </c>
    </row>
    <row r="129" spans="1:4" x14ac:dyDescent="0.2">
      <c r="A129" s="71" t="s">
        <v>10</v>
      </c>
      <c r="B129" s="71" t="s">
        <v>8</v>
      </c>
      <c r="C129" s="71" t="s">
        <v>368</v>
      </c>
      <c r="D129" s="71" t="s">
        <v>20</v>
      </c>
    </row>
    <row r="130" spans="1:4" x14ac:dyDescent="0.2">
      <c r="A130" s="71" t="s">
        <v>10</v>
      </c>
      <c r="B130" s="71" t="s">
        <v>8</v>
      </c>
      <c r="C130" s="71" t="s">
        <v>369</v>
      </c>
      <c r="D130" s="71" t="s">
        <v>370</v>
      </c>
    </row>
    <row r="131" spans="1:4" x14ac:dyDescent="0.2">
      <c r="A131" s="71" t="s">
        <v>10</v>
      </c>
      <c r="B131" s="71" t="s">
        <v>8</v>
      </c>
      <c r="C131" s="71" t="s">
        <v>371</v>
      </c>
      <c r="D131" s="71" t="s">
        <v>372</v>
      </c>
    </row>
    <row r="132" spans="1:4" x14ac:dyDescent="0.2">
      <c r="A132" s="71" t="s">
        <v>10</v>
      </c>
      <c r="B132" s="71" t="s">
        <v>8</v>
      </c>
      <c r="C132" s="71" t="s">
        <v>373</v>
      </c>
      <c r="D132" s="71" t="s">
        <v>374</v>
      </c>
    </row>
    <row r="133" spans="1:4" x14ac:dyDescent="0.2">
      <c r="A133" s="71" t="s">
        <v>10</v>
      </c>
      <c r="B133" s="71" t="s">
        <v>8</v>
      </c>
      <c r="C133" s="71" t="s">
        <v>375</v>
      </c>
      <c r="D133" s="71" t="s">
        <v>376</v>
      </c>
    </row>
    <row r="134" spans="1:4" x14ac:dyDescent="0.2">
      <c r="A134" s="71" t="s">
        <v>10</v>
      </c>
      <c r="B134" s="71" t="s">
        <v>8</v>
      </c>
      <c r="C134" s="71" t="s">
        <v>377</v>
      </c>
      <c r="D134" s="71" t="s">
        <v>29</v>
      </c>
    </row>
    <row r="135" spans="1:4" x14ac:dyDescent="0.2">
      <c r="A135" s="71" t="s">
        <v>10</v>
      </c>
      <c r="B135" s="71" t="s">
        <v>8</v>
      </c>
      <c r="C135" s="71" t="s">
        <v>378</v>
      </c>
      <c r="D135" s="71" t="s">
        <v>379</v>
      </c>
    </row>
    <row r="136" spans="1:4" x14ac:dyDescent="0.2">
      <c r="A136" s="71" t="s">
        <v>10</v>
      </c>
      <c r="B136" s="71" t="s">
        <v>8</v>
      </c>
      <c r="C136" s="71" t="s">
        <v>380</v>
      </c>
      <c r="D136" s="71" t="s">
        <v>30</v>
      </c>
    </row>
    <row r="137" spans="1:4" x14ac:dyDescent="0.2">
      <c r="A137" s="71" t="s">
        <v>10</v>
      </c>
      <c r="B137" s="71" t="s">
        <v>8</v>
      </c>
      <c r="C137" s="71" t="s">
        <v>381</v>
      </c>
      <c r="D137" s="71" t="s">
        <v>382</v>
      </c>
    </row>
    <row r="138" spans="1:4" x14ac:dyDescent="0.2">
      <c r="A138" s="71" t="s">
        <v>10</v>
      </c>
      <c r="B138" s="71" t="s">
        <v>8</v>
      </c>
      <c r="C138" s="71" t="s">
        <v>383</v>
      </c>
      <c r="D138" s="71" t="s">
        <v>384</v>
      </c>
    </row>
    <row r="139" spans="1:4" x14ac:dyDescent="0.2">
      <c r="A139" s="71" t="s">
        <v>10</v>
      </c>
      <c r="B139" s="71" t="s">
        <v>8</v>
      </c>
      <c r="C139" s="71" t="s">
        <v>385</v>
      </c>
      <c r="D139" s="71" t="s">
        <v>386</v>
      </c>
    </row>
    <row r="140" spans="1:4" x14ac:dyDescent="0.2">
      <c r="A140" s="71" t="s">
        <v>10</v>
      </c>
      <c r="B140" s="71" t="s">
        <v>42</v>
      </c>
      <c r="C140" s="71" t="s">
        <v>387</v>
      </c>
      <c r="D140" s="71" t="s">
        <v>388</v>
      </c>
    </row>
    <row r="141" spans="1:4" x14ac:dyDescent="0.2">
      <c r="A141" s="71" t="s">
        <v>37</v>
      </c>
      <c r="B141" s="71" t="s">
        <v>137</v>
      </c>
      <c r="C141" s="71" t="s">
        <v>389</v>
      </c>
      <c r="D141" s="71" t="s">
        <v>390</v>
      </c>
    </row>
    <row r="142" spans="1:4" x14ac:dyDescent="0.2">
      <c r="A142" s="71" t="s">
        <v>37</v>
      </c>
      <c r="B142" s="71" t="s">
        <v>8</v>
      </c>
      <c r="C142" s="71" t="s">
        <v>391</v>
      </c>
      <c r="D142" s="71" t="s">
        <v>392</v>
      </c>
    </row>
    <row r="143" spans="1:4" x14ac:dyDescent="0.2">
      <c r="A143" s="71" t="s">
        <v>37</v>
      </c>
      <c r="B143" s="71" t="s">
        <v>39</v>
      </c>
      <c r="C143" s="71" t="s">
        <v>356</v>
      </c>
      <c r="D143" s="71" t="s">
        <v>357</v>
      </c>
    </row>
    <row r="144" spans="1:4" x14ac:dyDescent="0.2">
      <c r="A144" s="71" t="s">
        <v>37</v>
      </c>
      <c r="B144" s="71" t="s">
        <v>34</v>
      </c>
      <c r="C144" s="71" t="s">
        <v>393</v>
      </c>
      <c r="D144" s="71" t="s">
        <v>33</v>
      </c>
    </row>
    <row r="145" spans="1:4" x14ac:dyDescent="0.2">
      <c r="A145" s="71" t="s">
        <v>37</v>
      </c>
      <c r="B145" s="71" t="s">
        <v>42</v>
      </c>
      <c r="C145" s="71" t="s">
        <v>344</v>
      </c>
      <c r="D145" s="71" t="s">
        <v>345</v>
      </c>
    </row>
    <row r="146" spans="1:4" x14ac:dyDescent="0.2">
      <c r="A146" s="71" t="s">
        <v>37</v>
      </c>
      <c r="B146" s="71" t="s">
        <v>42</v>
      </c>
      <c r="C146" s="71" t="s">
        <v>346</v>
      </c>
      <c r="D146" s="71" t="s">
        <v>347</v>
      </c>
    </row>
    <row r="147" spans="1:4" x14ac:dyDescent="0.2">
      <c r="A147" s="71" t="s">
        <v>37</v>
      </c>
      <c r="B147" s="71" t="s">
        <v>42</v>
      </c>
      <c r="C147" s="71" t="s">
        <v>52</v>
      </c>
      <c r="D147" s="71" t="s">
        <v>51</v>
      </c>
    </row>
    <row r="148" spans="1:4" x14ac:dyDescent="0.2">
      <c r="A148" s="71" t="s">
        <v>37</v>
      </c>
      <c r="B148" s="71" t="s">
        <v>42</v>
      </c>
      <c r="C148" s="71" t="s">
        <v>55</v>
      </c>
      <c r="D148" s="71" t="s">
        <v>54</v>
      </c>
    </row>
    <row r="149" spans="1:4" x14ac:dyDescent="0.2">
      <c r="A149" s="71" t="s">
        <v>37</v>
      </c>
      <c r="B149" s="71" t="s">
        <v>42</v>
      </c>
      <c r="C149" s="71" t="s">
        <v>360</v>
      </c>
      <c r="D149" s="71" t="s">
        <v>361</v>
      </c>
    </row>
    <row r="150" spans="1:4" x14ac:dyDescent="0.2">
      <c r="A150" s="71" t="s">
        <v>37</v>
      </c>
      <c r="B150" s="71" t="s">
        <v>42</v>
      </c>
      <c r="C150" s="71" t="s">
        <v>394</v>
      </c>
      <c r="D150" s="71" t="s">
        <v>65</v>
      </c>
    </row>
    <row r="151" spans="1:4" x14ac:dyDescent="0.2">
      <c r="A151" s="71" t="s">
        <v>37</v>
      </c>
      <c r="B151" s="71" t="s">
        <v>42</v>
      </c>
      <c r="C151" s="71" t="s">
        <v>395</v>
      </c>
      <c r="D151" s="71" t="s">
        <v>396</v>
      </c>
    </row>
    <row r="152" spans="1:4" x14ac:dyDescent="0.2">
      <c r="A152" s="71" t="s">
        <v>37</v>
      </c>
      <c r="B152" s="71" t="s">
        <v>42</v>
      </c>
      <c r="C152" s="71" t="s">
        <v>397</v>
      </c>
      <c r="D152" s="71" t="s">
        <v>398</v>
      </c>
    </row>
    <row r="153" spans="1:4" x14ac:dyDescent="0.2">
      <c r="A153" s="71" t="s">
        <v>37</v>
      </c>
      <c r="B153" s="71" t="s">
        <v>42</v>
      </c>
      <c r="C153" s="71" t="s">
        <v>364</v>
      </c>
      <c r="D153" s="71" t="s">
        <v>365</v>
      </c>
    </row>
    <row r="154" spans="1:4" x14ac:dyDescent="0.2">
      <c r="A154" s="71" t="s">
        <v>37</v>
      </c>
      <c r="B154" s="71" t="s">
        <v>42</v>
      </c>
      <c r="C154" s="71" t="s">
        <v>77</v>
      </c>
      <c r="D154" s="71" t="s">
        <v>76</v>
      </c>
    </row>
    <row r="155" spans="1:4" x14ac:dyDescent="0.2">
      <c r="A155" s="71" t="s">
        <v>37</v>
      </c>
      <c r="B155" s="71" t="s">
        <v>42</v>
      </c>
      <c r="C155" s="71" t="s">
        <v>399</v>
      </c>
      <c r="D155" s="71" t="s">
        <v>400</v>
      </c>
    </row>
    <row r="156" spans="1:4" x14ac:dyDescent="0.2">
      <c r="A156" s="71" t="s">
        <v>401</v>
      </c>
      <c r="B156" s="71" t="s">
        <v>8</v>
      </c>
      <c r="C156" s="71" t="s">
        <v>385</v>
      </c>
      <c r="D156" s="71" t="s">
        <v>386</v>
      </c>
    </row>
    <row r="157" spans="1:4" x14ac:dyDescent="0.2">
      <c r="A157" s="71" t="s">
        <v>401</v>
      </c>
      <c r="B157" s="71" t="s">
        <v>42</v>
      </c>
      <c r="C157" s="71" t="s">
        <v>397</v>
      </c>
      <c r="D157" s="71" t="s">
        <v>398</v>
      </c>
    </row>
    <row r="158" spans="1:4" x14ac:dyDescent="0.2">
      <c r="A158" s="71" t="s">
        <v>401</v>
      </c>
      <c r="B158" s="71" t="s">
        <v>137</v>
      </c>
      <c r="C158" s="71" t="s">
        <v>402</v>
      </c>
      <c r="D158" s="71" t="s">
        <v>136</v>
      </c>
    </row>
    <row r="159" spans="1:4" x14ac:dyDescent="0.2">
      <c r="A159" s="71" t="s">
        <v>66</v>
      </c>
      <c r="B159" s="71" t="s">
        <v>8</v>
      </c>
      <c r="C159" s="71" t="s">
        <v>17</v>
      </c>
      <c r="D159" s="71" t="s">
        <v>16</v>
      </c>
    </row>
    <row r="160" spans="1:4" x14ac:dyDescent="0.2">
      <c r="A160" s="71" t="s">
        <v>66</v>
      </c>
      <c r="B160" s="71" t="s">
        <v>8</v>
      </c>
      <c r="C160" s="71" t="s">
        <v>22</v>
      </c>
      <c r="D160" s="71" t="s">
        <v>21</v>
      </c>
    </row>
    <row r="161" spans="1:4" x14ac:dyDescent="0.2">
      <c r="A161" s="71" t="s">
        <v>66</v>
      </c>
      <c r="B161" s="71" t="s">
        <v>42</v>
      </c>
      <c r="C161" s="71" t="s">
        <v>342</v>
      </c>
      <c r="D161" s="71" t="s">
        <v>343</v>
      </c>
    </row>
    <row r="162" spans="1:4" x14ac:dyDescent="0.2">
      <c r="A162" s="71" t="s">
        <v>66</v>
      </c>
      <c r="B162" s="71" t="s">
        <v>42</v>
      </c>
      <c r="C162" s="71" t="s">
        <v>394</v>
      </c>
      <c r="D162" s="71" t="s">
        <v>65</v>
      </c>
    </row>
    <row r="163" spans="1:4" x14ac:dyDescent="0.2">
      <c r="A163" s="71" t="s">
        <v>66</v>
      </c>
      <c r="B163" s="71" t="s">
        <v>42</v>
      </c>
      <c r="C163" s="71" t="s">
        <v>364</v>
      </c>
      <c r="D163" s="71" t="s">
        <v>365</v>
      </c>
    </row>
    <row r="164" spans="1:4" x14ac:dyDescent="0.2">
      <c r="A164" s="71" t="s">
        <v>403</v>
      </c>
      <c r="B164" s="71" t="s">
        <v>42</v>
      </c>
      <c r="C164" s="71" t="s">
        <v>300</v>
      </c>
      <c r="D164" s="71" t="s">
        <v>301</v>
      </c>
    </row>
    <row r="165" spans="1:4" x14ac:dyDescent="0.2">
      <c r="A165" s="71" t="s">
        <v>78</v>
      </c>
      <c r="B165" s="71" t="s">
        <v>39</v>
      </c>
      <c r="C165" s="71" t="s">
        <v>404</v>
      </c>
      <c r="D165" s="71" t="s">
        <v>405</v>
      </c>
    </row>
    <row r="166" spans="1:4" x14ac:dyDescent="0.2">
      <c r="A166" s="71" t="s">
        <v>78</v>
      </c>
      <c r="B166" s="71" t="s">
        <v>42</v>
      </c>
      <c r="C166" s="71" t="s">
        <v>300</v>
      </c>
      <c r="D166" s="71" t="s">
        <v>301</v>
      </c>
    </row>
    <row r="167" spans="1:4" x14ac:dyDescent="0.2">
      <c r="A167" s="71" t="s">
        <v>78</v>
      </c>
      <c r="B167" s="71" t="s">
        <v>42</v>
      </c>
      <c r="C167" s="71" t="s">
        <v>397</v>
      </c>
      <c r="D167" s="71" t="s">
        <v>398</v>
      </c>
    </row>
    <row r="168" spans="1:4" x14ac:dyDescent="0.2">
      <c r="A168" s="71" t="s">
        <v>78</v>
      </c>
      <c r="B168" s="71" t="s">
        <v>69</v>
      </c>
      <c r="C168" s="71" t="s">
        <v>406</v>
      </c>
      <c r="D168" s="71" t="s">
        <v>407</v>
      </c>
    </row>
    <row r="169" spans="1:4" x14ac:dyDescent="0.2">
      <c r="A169" s="71" t="s">
        <v>78</v>
      </c>
      <c r="B169" s="71" t="s">
        <v>42</v>
      </c>
      <c r="C169" s="71" t="s">
        <v>408</v>
      </c>
      <c r="D169" s="71" t="s">
        <v>409</v>
      </c>
    </row>
    <row r="170" spans="1:4" x14ac:dyDescent="0.2">
      <c r="A170" s="71" t="s">
        <v>78</v>
      </c>
      <c r="B170" s="71" t="s">
        <v>42</v>
      </c>
      <c r="C170" s="71" t="s">
        <v>410</v>
      </c>
      <c r="D170" s="71" t="s">
        <v>411</v>
      </c>
    </row>
    <row r="171" spans="1:4" x14ac:dyDescent="0.2">
      <c r="A171" s="71" t="s">
        <v>78</v>
      </c>
      <c r="B171" s="71" t="s">
        <v>42</v>
      </c>
      <c r="C171" s="71" t="s">
        <v>77</v>
      </c>
      <c r="D171" s="71" t="s">
        <v>76</v>
      </c>
    </row>
    <row r="172" spans="1:4" x14ac:dyDescent="0.2">
      <c r="A172" s="71" t="s">
        <v>412</v>
      </c>
      <c r="B172" s="71" t="s">
        <v>34</v>
      </c>
      <c r="C172" s="71" t="s">
        <v>305</v>
      </c>
      <c r="D172" s="71" t="s">
        <v>306</v>
      </c>
    </row>
    <row r="173" spans="1:4" x14ac:dyDescent="0.2">
      <c r="A173" s="71" t="s">
        <v>413</v>
      </c>
      <c r="B173" s="71" t="s">
        <v>34</v>
      </c>
      <c r="C173" s="71" t="s">
        <v>305</v>
      </c>
      <c r="D173" s="71" t="s">
        <v>306</v>
      </c>
    </row>
    <row r="174" spans="1:4" x14ac:dyDescent="0.2">
      <c r="A174" s="71" t="s">
        <v>413</v>
      </c>
      <c r="B174" s="71" t="s">
        <v>34</v>
      </c>
      <c r="C174" s="71" t="s">
        <v>74</v>
      </c>
      <c r="D174" s="71" t="s">
        <v>73</v>
      </c>
    </row>
    <row r="175" spans="1:4" x14ac:dyDescent="0.2">
      <c r="A175" s="71" t="s">
        <v>414</v>
      </c>
      <c r="B175" s="71" t="s">
        <v>42</v>
      </c>
      <c r="C175" s="71" t="s">
        <v>360</v>
      </c>
      <c r="D175" s="71" t="s">
        <v>361</v>
      </c>
    </row>
    <row r="176" spans="1:4" x14ac:dyDescent="0.2">
      <c r="A176" s="71" t="s">
        <v>50</v>
      </c>
      <c r="B176" s="71" t="s">
        <v>42</v>
      </c>
      <c r="C176" s="71" t="s">
        <v>49</v>
      </c>
      <c r="D176" s="71" t="s">
        <v>48</v>
      </c>
    </row>
    <row r="177" spans="1:4" x14ac:dyDescent="0.2">
      <c r="A177" s="71" t="s">
        <v>415</v>
      </c>
      <c r="B177" s="71" t="s">
        <v>42</v>
      </c>
      <c r="C177" s="71" t="s">
        <v>358</v>
      </c>
      <c r="D177" s="71" t="s">
        <v>359</v>
      </c>
    </row>
    <row r="178" spans="1:4" x14ac:dyDescent="0.2">
      <c r="A178" s="71" t="s">
        <v>415</v>
      </c>
      <c r="B178" s="71" t="s">
        <v>42</v>
      </c>
      <c r="C178" s="71" t="s">
        <v>290</v>
      </c>
      <c r="D178" s="71" t="s">
        <v>291</v>
      </c>
    </row>
    <row r="179" spans="1:4" x14ac:dyDescent="0.2">
      <c r="A179" s="71" t="s">
        <v>415</v>
      </c>
      <c r="B179" s="71" t="s">
        <v>88</v>
      </c>
      <c r="C179" s="71" t="s">
        <v>416</v>
      </c>
      <c r="D179" s="71" t="s">
        <v>417</v>
      </c>
    </row>
    <row r="180" spans="1:4" x14ac:dyDescent="0.2">
      <c r="A180" s="71" t="s">
        <v>415</v>
      </c>
      <c r="B180" s="71" t="s">
        <v>88</v>
      </c>
      <c r="C180" s="71" t="s">
        <v>418</v>
      </c>
      <c r="D180" s="71" t="s">
        <v>419</v>
      </c>
    </row>
    <row r="181" spans="1:4" x14ac:dyDescent="0.2">
      <c r="A181" s="71" t="s">
        <v>420</v>
      </c>
      <c r="B181" s="71" t="s">
        <v>42</v>
      </c>
      <c r="C181" s="71" t="s">
        <v>358</v>
      </c>
      <c r="D181" s="71" t="s">
        <v>359</v>
      </c>
    </row>
    <row r="182" spans="1:4" x14ac:dyDescent="0.2">
      <c r="A182" s="71" t="s">
        <v>421</v>
      </c>
      <c r="B182" s="71" t="s">
        <v>132</v>
      </c>
      <c r="C182" s="71" t="s">
        <v>422</v>
      </c>
      <c r="D182" s="71" t="s">
        <v>423</v>
      </c>
    </row>
    <row r="183" spans="1:4" x14ac:dyDescent="0.2">
      <c r="A183" s="71" t="s">
        <v>424</v>
      </c>
      <c r="B183" s="71" t="s">
        <v>42</v>
      </c>
      <c r="C183" s="71" t="s">
        <v>362</v>
      </c>
      <c r="D183" s="71" t="s">
        <v>363</v>
      </c>
    </row>
    <row r="184" spans="1:4" x14ac:dyDescent="0.2">
      <c r="A184" s="71" t="s">
        <v>135</v>
      </c>
      <c r="B184" s="71" t="s">
        <v>132</v>
      </c>
      <c r="C184" s="71" t="s">
        <v>131</v>
      </c>
      <c r="D184" s="71" t="s">
        <v>130</v>
      </c>
    </row>
    <row r="185" spans="1:4" x14ac:dyDescent="0.2">
      <c r="A185" s="71" t="s">
        <v>425</v>
      </c>
      <c r="B185" s="71" t="s">
        <v>132</v>
      </c>
      <c r="C185" s="71" t="s">
        <v>131</v>
      </c>
      <c r="D185" s="71" t="s">
        <v>130</v>
      </c>
    </row>
    <row r="186" spans="1:4" x14ac:dyDescent="0.2">
      <c r="A186" s="71" t="s">
        <v>426</v>
      </c>
      <c r="B186" s="71" t="s">
        <v>85</v>
      </c>
      <c r="C186" s="71" t="s">
        <v>328</v>
      </c>
      <c r="D186" s="71" t="s">
        <v>103</v>
      </c>
    </row>
    <row r="187" spans="1:4" x14ac:dyDescent="0.2">
      <c r="A187" s="71" t="s">
        <v>426</v>
      </c>
      <c r="B187" s="71" t="s">
        <v>85</v>
      </c>
      <c r="C187" s="71" t="s">
        <v>279</v>
      </c>
      <c r="D187" s="71" t="s">
        <v>280</v>
      </c>
    </row>
    <row r="188" spans="1:4" x14ac:dyDescent="0.2">
      <c r="A188" s="71" t="s">
        <v>426</v>
      </c>
      <c r="B188" s="71" t="s">
        <v>96</v>
      </c>
      <c r="C188" s="71" t="s">
        <v>142</v>
      </c>
      <c r="D188" s="71" t="s">
        <v>141</v>
      </c>
    </row>
    <row r="189" spans="1:4" x14ac:dyDescent="0.2">
      <c r="A189" s="71" t="s">
        <v>426</v>
      </c>
      <c r="B189" s="71" t="s">
        <v>85</v>
      </c>
      <c r="C189" s="71" t="s">
        <v>275</v>
      </c>
      <c r="D189" s="71" t="s">
        <v>276</v>
      </c>
    </row>
    <row r="190" spans="1:4" x14ac:dyDescent="0.2">
      <c r="A190" s="71" t="s">
        <v>426</v>
      </c>
      <c r="B190" s="71" t="s">
        <v>85</v>
      </c>
      <c r="C190" s="71" t="s">
        <v>144</v>
      </c>
      <c r="D190" s="71" t="s">
        <v>143</v>
      </c>
    </row>
    <row r="191" spans="1:4" x14ac:dyDescent="0.2">
      <c r="A191" s="71" t="s">
        <v>426</v>
      </c>
      <c r="B191" s="71" t="s">
        <v>85</v>
      </c>
      <c r="C191" s="71" t="s">
        <v>277</v>
      </c>
      <c r="D191" s="71" t="s">
        <v>278</v>
      </c>
    </row>
    <row r="192" spans="1:4" x14ac:dyDescent="0.2">
      <c r="A192" s="71" t="s">
        <v>427</v>
      </c>
      <c r="B192" s="71" t="s">
        <v>42</v>
      </c>
      <c r="C192" s="71" t="s">
        <v>303</v>
      </c>
      <c r="D192" s="71" t="s">
        <v>304</v>
      </c>
    </row>
    <row r="193" spans="1:4" x14ac:dyDescent="0.2">
      <c r="A193" s="71" t="s">
        <v>427</v>
      </c>
      <c r="B193" s="71" t="s">
        <v>42</v>
      </c>
      <c r="C193" s="71" t="s">
        <v>300</v>
      </c>
      <c r="D193" s="71" t="s">
        <v>301</v>
      </c>
    </row>
    <row r="194" spans="1:4" x14ac:dyDescent="0.2">
      <c r="A194" s="71" t="s">
        <v>428</v>
      </c>
      <c r="B194" s="71" t="s">
        <v>42</v>
      </c>
      <c r="C194" s="71" t="s">
        <v>267</v>
      </c>
      <c r="D194" s="71" t="s">
        <v>268</v>
      </c>
    </row>
    <row r="195" spans="1:4" x14ac:dyDescent="0.2">
      <c r="A195" s="71" t="s">
        <v>429</v>
      </c>
      <c r="B195" s="71" t="s">
        <v>85</v>
      </c>
      <c r="C195" s="71" t="s">
        <v>430</v>
      </c>
      <c r="D195" s="71" t="s">
        <v>431</v>
      </c>
    </row>
    <row r="196" spans="1:4" x14ac:dyDescent="0.2">
      <c r="A196" s="71" t="s">
        <v>432</v>
      </c>
      <c r="B196" s="71" t="s">
        <v>85</v>
      </c>
      <c r="C196" s="71" t="s">
        <v>430</v>
      </c>
      <c r="D196" s="71" t="s">
        <v>431</v>
      </c>
    </row>
    <row r="197" spans="1:4" x14ac:dyDescent="0.2">
      <c r="A197" s="71" t="s">
        <v>433</v>
      </c>
      <c r="B197" s="71" t="s">
        <v>69</v>
      </c>
      <c r="C197" s="71" t="s">
        <v>307</v>
      </c>
      <c r="D197" s="71" t="s">
        <v>308</v>
      </c>
    </row>
    <row r="198" spans="1:4" x14ac:dyDescent="0.2">
      <c r="A198" s="71" t="s">
        <v>434</v>
      </c>
      <c r="B198" s="71" t="s">
        <v>42</v>
      </c>
      <c r="C198" s="71" t="s">
        <v>435</v>
      </c>
      <c r="D198" s="71" t="s">
        <v>436</v>
      </c>
    </row>
    <row r="199" spans="1:4" x14ac:dyDescent="0.2">
      <c r="A199" s="71" t="s">
        <v>59</v>
      </c>
      <c r="B199" s="71" t="s">
        <v>42</v>
      </c>
      <c r="C199" s="71" t="s">
        <v>362</v>
      </c>
      <c r="D199" s="71" t="s">
        <v>363</v>
      </c>
    </row>
    <row r="200" spans="1:4" x14ac:dyDescent="0.2">
      <c r="A200" s="71" t="s">
        <v>59</v>
      </c>
      <c r="B200" s="71" t="s">
        <v>132</v>
      </c>
      <c r="C200" s="71" t="s">
        <v>422</v>
      </c>
      <c r="D200" s="71" t="s">
        <v>423</v>
      </c>
    </row>
    <row r="201" spans="1:4" x14ac:dyDescent="0.2">
      <c r="A201" s="71" t="s">
        <v>437</v>
      </c>
      <c r="B201" s="71" t="s">
        <v>132</v>
      </c>
      <c r="C201" s="71" t="s">
        <v>296</v>
      </c>
      <c r="D201" s="71" t="s">
        <v>297</v>
      </c>
    </row>
    <row r="202" spans="1:4" x14ac:dyDescent="0.2">
      <c r="A202" s="71" t="s">
        <v>70</v>
      </c>
      <c r="B202" s="71" t="s">
        <v>69</v>
      </c>
      <c r="C202" s="71" t="s">
        <v>307</v>
      </c>
      <c r="D202" s="71" t="s">
        <v>308</v>
      </c>
    </row>
    <row r="203" spans="1:4" x14ac:dyDescent="0.2">
      <c r="A203" s="71" t="s">
        <v>70</v>
      </c>
      <c r="B203" s="71" t="s">
        <v>132</v>
      </c>
      <c r="C203" s="71" t="s">
        <v>68</v>
      </c>
      <c r="D203" s="71" t="s">
        <v>67</v>
      </c>
    </row>
    <row r="204" spans="1:4" x14ac:dyDescent="0.2">
      <c r="A204" s="71" t="s">
        <v>438</v>
      </c>
      <c r="B204" s="71" t="s">
        <v>34</v>
      </c>
      <c r="C204" s="71" t="s">
        <v>439</v>
      </c>
      <c r="D204" s="71" t="s">
        <v>440</v>
      </c>
    </row>
    <row r="205" spans="1:4" x14ac:dyDescent="0.2">
      <c r="A205" s="71" t="s">
        <v>438</v>
      </c>
      <c r="B205" s="71" t="s">
        <v>42</v>
      </c>
      <c r="C205" s="71" t="s">
        <v>362</v>
      </c>
      <c r="D205" s="71" t="s">
        <v>363</v>
      </c>
    </row>
    <row r="206" spans="1:4" x14ac:dyDescent="0.2">
      <c r="A206" s="71" t="s">
        <v>441</v>
      </c>
      <c r="B206" s="71" t="s">
        <v>8</v>
      </c>
      <c r="C206" s="71" t="s">
        <v>19</v>
      </c>
      <c r="D206" s="71" t="s">
        <v>18</v>
      </c>
    </row>
    <row r="207" spans="1:4" x14ac:dyDescent="0.2">
      <c r="A207" s="71" t="s">
        <v>442</v>
      </c>
      <c r="B207" s="71" t="s">
        <v>42</v>
      </c>
      <c r="C207" s="71" t="s">
        <v>443</v>
      </c>
      <c r="D207" s="71" t="s">
        <v>444</v>
      </c>
    </row>
    <row r="208" spans="1:4" x14ac:dyDescent="0.2">
      <c r="A208" s="71" t="s">
        <v>442</v>
      </c>
      <c r="B208" s="71" t="s">
        <v>42</v>
      </c>
      <c r="C208" s="71" t="s">
        <v>267</v>
      </c>
      <c r="D208" s="71" t="s">
        <v>268</v>
      </c>
    </row>
    <row r="209" spans="1:4" x14ac:dyDescent="0.2">
      <c r="A209" s="71" t="s">
        <v>43</v>
      </c>
      <c r="B209" s="71" t="s">
        <v>42</v>
      </c>
      <c r="C209" s="71" t="s">
        <v>395</v>
      </c>
      <c r="D209" s="71" t="s">
        <v>396</v>
      </c>
    </row>
    <row r="210" spans="1:4" x14ac:dyDescent="0.2">
      <c r="A210" s="71" t="s">
        <v>43</v>
      </c>
      <c r="B210" s="71" t="s">
        <v>42</v>
      </c>
      <c r="C210" s="71" t="s">
        <v>445</v>
      </c>
      <c r="D210" s="71" t="s">
        <v>446</v>
      </c>
    </row>
    <row r="211" spans="1:4" x14ac:dyDescent="0.2">
      <c r="A211" s="71" t="s">
        <v>11</v>
      </c>
      <c r="B211" s="71" t="s">
        <v>8</v>
      </c>
      <c r="C211" s="71" t="s">
        <v>447</v>
      </c>
      <c r="D211" s="71" t="s">
        <v>448</v>
      </c>
    </row>
    <row r="212" spans="1:4" x14ac:dyDescent="0.2">
      <c r="A212" s="71" t="s">
        <v>11</v>
      </c>
      <c r="B212" s="71" t="s">
        <v>8</v>
      </c>
      <c r="C212" s="71" t="s">
        <v>449</v>
      </c>
      <c r="D212" s="71" t="s">
        <v>450</v>
      </c>
    </row>
    <row r="213" spans="1:4" x14ac:dyDescent="0.2">
      <c r="A213" s="71" t="s">
        <v>11</v>
      </c>
      <c r="B213" s="71" t="s">
        <v>8</v>
      </c>
      <c r="C213" s="71" t="s">
        <v>32</v>
      </c>
      <c r="D213" s="71" t="s">
        <v>31</v>
      </c>
    </row>
    <row r="214" spans="1:4" x14ac:dyDescent="0.2">
      <c r="A214" s="71" t="s">
        <v>11</v>
      </c>
      <c r="B214" s="71" t="s">
        <v>42</v>
      </c>
      <c r="C214" s="71" t="s">
        <v>451</v>
      </c>
      <c r="D214" s="71" t="s">
        <v>41</v>
      </c>
    </row>
    <row r="215" spans="1:4" x14ac:dyDescent="0.2">
      <c r="A215" s="71" t="s">
        <v>11</v>
      </c>
      <c r="B215" s="71" t="s">
        <v>42</v>
      </c>
      <c r="C215" s="71" t="s">
        <v>452</v>
      </c>
      <c r="D215" s="71" t="s">
        <v>453</v>
      </c>
    </row>
    <row r="216" spans="1:4" x14ac:dyDescent="0.2">
      <c r="A216" s="71" t="s">
        <v>25</v>
      </c>
      <c r="B216" s="71" t="s">
        <v>8</v>
      </c>
      <c r="C216" s="71" t="s">
        <v>24</v>
      </c>
      <c r="D216" s="71" t="s">
        <v>23</v>
      </c>
    </row>
    <row r="217" spans="1:4" x14ac:dyDescent="0.2">
      <c r="A217" s="71" t="s">
        <v>25</v>
      </c>
      <c r="B217" s="71" t="s">
        <v>42</v>
      </c>
      <c r="C217" s="71" t="s">
        <v>451</v>
      </c>
      <c r="D217" s="71" t="s">
        <v>41</v>
      </c>
    </row>
    <row r="218" spans="1:4" x14ac:dyDescent="0.2">
      <c r="A218" s="71" t="s">
        <v>25</v>
      </c>
      <c r="B218" s="71" t="s">
        <v>42</v>
      </c>
      <c r="C218" s="71" t="s">
        <v>358</v>
      </c>
      <c r="D218" s="71" t="s">
        <v>359</v>
      </c>
    </row>
    <row r="219" spans="1:4" x14ac:dyDescent="0.2">
      <c r="A219" s="71" t="s">
        <v>25</v>
      </c>
      <c r="B219" s="71" t="s">
        <v>42</v>
      </c>
      <c r="C219" s="71" t="s">
        <v>342</v>
      </c>
      <c r="D219" s="71" t="s">
        <v>343</v>
      </c>
    </row>
    <row r="220" spans="1:4" x14ac:dyDescent="0.2">
      <c r="A220" s="71" t="s">
        <v>25</v>
      </c>
      <c r="B220" s="71" t="s">
        <v>42</v>
      </c>
      <c r="C220" s="71" t="s">
        <v>55</v>
      </c>
      <c r="D220" s="71" t="s">
        <v>54</v>
      </c>
    </row>
    <row r="221" spans="1:4" x14ac:dyDescent="0.2">
      <c r="A221" s="71" t="s">
        <v>25</v>
      </c>
      <c r="B221" s="71" t="s">
        <v>42</v>
      </c>
      <c r="C221" s="71" t="s">
        <v>57</v>
      </c>
      <c r="D221" s="71" t="s">
        <v>56</v>
      </c>
    </row>
    <row r="222" spans="1:4" x14ac:dyDescent="0.2">
      <c r="A222" s="71" t="s">
        <v>25</v>
      </c>
      <c r="B222" s="71" t="s">
        <v>42</v>
      </c>
      <c r="C222" s="71" t="s">
        <v>454</v>
      </c>
      <c r="D222" s="71" t="s">
        <v>455</v>
      </c>
    </row>
    <row r="223" spans="1:4" x14ac:dyDescent="0.2">
      <c r="A223" s="71" t="s">
        <v>25</v>
      </c>
      <c r="B223" s="71" t="s">
        <v>42</v>
      </c>
      <c r="C223" s="71" t="s">
        <v>445</v>
      </c>
      <c r="D223" s="71" t="s">
        <v>446</v>
      </c>
    </row>
    <row r="224" spans="1:4" x14ac:dyDescent="0.2">
      <c r="A224" s="71" t="s">
        <v>25</v>
      </c>
      <c r="B224" s="71" t="s">
        <v>42</v>
      </c>
      <c r="C224" s="71" t="s">
        <v>456</v>
      </c>
      <c r="D224" s="71" t="s">
        <v>457</v>
      </c>
    </row>
    <row r="225" spans="1:4" x14ac:dyDescent="0.2">
      <c r="A225" s="71" t="s">
        <v>25</v>
      </c>
      <c r="B225" s="71" t="s">
        <v>42</v>
      </c>
      <c r="C225" s="71" t="s">
        <v>410</v>
      </c>
      <c r="D225" s="71" t="s">
        <v>411</v>
      </c>
    </row>
    <row r="226" spans="1:4" x14ac:dyDescent="0.2">
      <c r="A226" s="71" t="s">
        <v>25</v>
      </c>
      <c r="B226" s="71" t="s">
        <v>42</v>
      </c>
      <c r="C226" s="71" t="s">
        <v>458</v>
      </c>
      <c r="D226" s="71" t="s">
        <v>459</v>
      </c>
    </row>
    <row r="227" spans="1:4" x14ac:dyDescent="0.2">
      <c r="A227" s="71" t="s">
        <v>25</v>
      </c>
      <c r="B227" s="71" t="s">
        <v>42</v>
      </c>
      <c r="C227" s="71" t="s">
        <v>399</v>
      </c>
      <c r="D227" s="71" t="s">
        <v>400</v>
      </c>
    </row>
    <row r="228" spans="1:4" x14ac:dyDescent="0.2">
      <c r="A228" s="71" t="s">
        <v>25</v>
      </c>
      <c r="B228" s="71" t="s">
        <v>42</v>
      </c>
      <c r="C228" s="71" t="s">
        <v>290</v>
      </c>
      <c r="D228" s="71" t="s">
        <v>291</v>
      </c>
    </row>
    <row r="229" spans="1:4" x14ac:dyDescent="0.2">
      <c r="A229" s="71" t="s">
        <v>25</v>
      </c>
      <c r="B229" s="71" t="s">
        <v>137</v>
      </c>
      <c r="C229" s="71" t="s">
        <v>402</v>
      </c>
      <c r="D229" s="71" t="s">
        <v>136</v>
      </c>
    </row>
    <row r="230" spans="1:4" x14ac:dyDescent="0.2">
      <c r="A230" s="71" t="s">
        <v>25</v>
      </c>
      <c r="B230" s="71" t="s">
        <v>34</v>
      </c>
      <c r="C230" s="71" t="s">
        <v>139</v>
      </c>
      <c r="D230" s="71" t="s">
        <v>138</v>
      </c>
    </row>
    <row r="231" spans="1:4" x14ac:dyDescent="0.2">
      <c r="A231" s="71" t="s">
        <v>44</v>
      </c>
      <c r="B231" s="71" t="s">
        <v>42</v>
      </c>
      <c r="C231" s="71" t="s">
        <v>358</v>
      </c>
      <c r="D231" s="71" t="s">
        <v>359</v>
      </c>
    </row>
    <row r="232" spans="1:4" x14ac:dyDescent="0.2">
      <c r="A232" s="71" t="s">
        <v>44</v>
      </c>
      <c r="B232" s="71" t="s">
        <v>42</v>
      </c>
      <c r="C232" s="71" t="s">
        <v>452</v>
      </c>
      <c r="D232" s="71" t="s">
        <v>453</v>
      </c>
    </row>
    <row r="233" spans="1:4" x14ac:dyDescent="0.2">
      <c r="A233" s="71" t="s">
        <v>44</v>
      </c>
      <c r="B233" s="71" t="s">
        <v>42</v>
      </c>
      <c r="C233" s="71" t="s">
        <v>445</v>
      </c>
      <c r="D233" s="71" t="s">
        <v>446</v>
      </c>
    </row>
    <row r="234" spans="1:4" x14ac:dyDescent="0.2">
      <c r="A234" s="71" t="s">
        <v>35</v>
      </c>
      <c r="B234" s="71" t="s">
        <v>8</v>
      </c>
      <c r="C234" s="71" t="s">
        <v>460</v>
      </c>
      <c r="D234" s="71" t="s">
        <v>461</v>
      </c>
    </row>
    <row r="235" spans="1:4" x14ac:dyDescent="0.2">
      <c r="A235" s="71" t="s">
        <v>35</v>
      </c>
      <c r="B235" s="71" t="s">
        <v>34</v>
      </c>
      <c r="C235" s="71" t="s">
        <v>305</v>
      </c>
      <c r="D235" s="71" t="s">
        <v>306</v>
      </c>
    </row>
    <row r="236" spans="1:4" x14ac:dyDescent="0.2">
      <c r="A236" s="71" t="s">
        <v>35</v>
      </c>
      <c r="B236" s="71" t="s">
        <v>34</v>
      </c>
      <c r="C236" s="71" t="s">
        <v>393</v>
      </c>
      <c r="D236" s="71" t="s">
        <v>33</v>
      </c>
    </row>
    <row r="237" spans="1:4" x14ac:dyDescent="0.2">
      <c r="A237" s="71" t="s">
        <v>35</v>
      </c>
      <c r="B237" s="71" t="s">
        <v>34</v>
      </c>
      <c r="C237" s="71" t="s">
        <v>462</v>
      </c>
      <c r="D237" s="71" t="s">
        <v>463</v>
      </c>
    </row>
    <row r="238" spans="1:4" x14ac:dyDescent="0.2">
      <c r="A238" s="71" t="s">
        <v>35</v>
      </c>
      <c r="B238" s="71" t="s">
        <v>42</v>
      </c>
      <c r="C238" s="71" t="s">
        <v>451</v>
      </c>
      <c r="D238" s="71" t="s">
        <v>41</v>
      </c>
    </row>
    <row r="239" spans="1:4" x14ac:dyDescent="0.2">
      <c r="A239" s="71" t="s">
        <v>35</v>
      </c>
      <c r="B239" s="71" t="s">
        <v>42</v>
      </c>
      <c r="C239" s="71" t="s">
        <v>57</v>
      </c>
      <c r="D239" s="71" t="s">
        <v>56</v>
      </c>
    </row>
    <row r="240" spans="1:4" x14ac:dyDescent="0.2">
      <c r="A240" s="71" t="s">
        <v>35</v>
      </c>
      <c r="B240" s="71" t="s">
        <v>42</v>
      </c>
      <c r="C240" s="71" t="s">
        <v>360</v>
      </c>
      <c r="D240" s="71" t="s">
        <v>361</v>
      </c>
    </row>
    <row r="241" spans="1:4" x14ac:dyDescent="0.2">
      <c r="A241" s="71" t="s">
        <v>35</v>
      </c>
      <c r="B241" s="71" t="s">
        <v>42</v>
      </c>
      <c r="C241" s="71" t="s">
        <v>454</v>
      </c>
      <c r="D241" s="71" t="s">
        <v>455</v>
      </c>
    </row>
    <row r="242" spans="1:4" x14ac:dyDescent="0.2">
      <c r="A242" s="71" t="s">
        <v>35</v>
      </c>
      <c r="B242" s="71" t="s">
        <v>69</v>
      </c>
      <c r="C242" s="71" t="s">
        <v>350</v>
      </c>
      <c r="D242" s="71" t="s">
        <v>351</v>
      </c>
    </row>
    <row r="243" spans="1:4" x14ac:dyDescent="0.2">
      <c r="A243" s="71" t="s">
        <v>35</v>
      </c>
      <c r="B243" s="71" t="s">
        <v>42</v>
      </c>
      <c r="C243" s="71" t="s">
        <v>445</v>
      </c>
      <c r="D243" s="71" t="s">
        <v>446</v>
      </c>
    </row>
    <row r="244" spans="1:4" x14ac:dyDescent="0.2">
      <c r="A244" s="71" t="s">
        <v>35</v>
      </c>
      <c r="B244" s="71" t="s">
        <v>42</v>
      </c>
      <c r="C244" s="71" t="s">
        <v>456</v>
      </c>
      <c r="D244" s="71" t="s">
        <v>457</v>
      </c>
    </row>
    <row r="245" spans="1:4" x14ac:dyDescent="0.2">
      <c r="A245" s="71" t="s">
        <v>35</v>
      </c>
      <c r="B245" s="71" t="s">
        <v>42</v>
      </c>
      <c r="C245" s="71" t="s">
        <v>410</v>
      </c>
      <c r="D245" s="71" t="s">
        <v>411</v>
      </c>
    </row>
    <row r="246" spans="1:4" x14ac:dyDescent="0.2">
      <c r="A246" s="71" t="s">
        <v>35</v>
      </c>
      <c r="B246" s="71" t="s">
        <v>34</v>
      </c>
      <c r="C246" s="71" t="s">
        <v>139</v>
      </c>
      <c r="D246" s="71" t="s">
        <v>138</v>
      </c>
    </row>
    <row r="247" spans="1:4" x14ac:dyDescent="0.2">
      <c r="A247" s="71" t="s">
        <v>464</v>
      </c>
      <c r="B247" s="71" t="s">
        <v>8</v>
      </c>
      <c r="C247" s="71" t="s">
        <v>7</v>
      </c>
      <c r="D247" s="71" t="s">
        <v>6</v>
      </c>
    </row>
    <row r="248" spans="1:4" x14ac:dyDescent="0.2">
      <c r="A248" s="71" t="s">
        <v>465</v>
      </c>
      <c r="B248" s="71" t="s">
        <v>132</v>
      </c>
      <c r="C248" s="71" t="s">
        <v>68</v>
      </c>
      <c r="D248" s="71" t="s">
        <v>67</v>
      </c>
    </row>
    <row r="249" spans="1:4" x14ac:dyDescent="0.2">
      <c r="A249" s="71" t="s">
        <v>466</v>
      </c>
      <c r="B249" s="71" t="s">
        <v>42</v>
      </c>
      <c r="C249" s="71" t="s">
        <v>362</v>
      </c>
      <c r="D249" s="71" t="s">
        <v>363</v>
      </c>
    </row>
    <row r="250" spans="1:4" x14ac:dyDescent="0.2">
      <c r="A250" s="71" t="s">
        <v>467</v>
      </c>
      <c r="B250" s="71" t="s">
        <v>42</v>
      </c>
      <c r="C250" s="71" t="s">
        <v>468</v>
      </c>
      <c r="D250" s="71" t="s">
        <v>469</v>
      </c>
    </row>
    <row r="251" spans="1:4" x14ac:dyDescent="0.2">
      <c r="A251" s="71" t="s">
        <v>470</v>
      </c>
      <c r="B251" s="71" t="s">
        <v>42</v>
      </c>
      <c r="C251" s="71" t="s">
        <v>468</v>
      </c>
      <c r="D251" s="71" t="s">
        <v>469</v>
      </c>
    </row>
    <row r="252" spans="1:4" x14ac:dyDescent="0.2">
      <c r="A252" s="71" t="s">
        <v>471</v>
      </c>
      <c r="B252" s="71" t="s">
        <v>69</v>
      </c>
      <c r="C252" s="71" t="s">
        <v>350</v>
      </c>
      <c r="D252" s="71" t="s">
        <v>351</v>
      </c>
    </row>
    <row r="253" spans="1:4" x14ac:dyDescent="0.2">
      <c r="A253" s="71" t="s">
        <v>15</v>
      </c>
      <c r="B253" s="71" t="s">
        <v>8</v>
      </c>
      <c r="C253" s="71" t="s">
        <v>19</v>
      </c>
      <c r="D253" s="71" t="s">
        <v>18</v>
      </c>
    </row>
    <row r="254" spans="1:4" x14ac:dyDescent="0.2">
      <c r="A254" s="71" t="s">
        <v>15</v>
      </c>
      <c r="B254" s="71" t="s">
        <v>8</v>
      </c>
      <c r="C254" s="71" t="s">
        <v>27</v>
      </c>
      <c r="D254" s="71" t="s">
        <v>26</v>
      </c>
    </row>
    <row r="255" spans="1:4" x14ac:dyDescent="0.2">
      <c r="A255" s="71" t="s">
        <v>472</v>
      </c>
      <c r="B255" s="71" t="s">
        <v>8</v>
      </c>
      <c r="C255" s="71" t="s">
        <v>473</v>
      </c>
      <c r="D255" s="71" t="s">
        <v>474</v>
      </c>
    </row>
    <row r="256" spans="1:4" x14ac:dyDescent="0.2">
      <c r="A256" s="71" t="s">
        <v>472</v>
      </c>
      <c r="B256" s="71" t="s">
        <v>42</v>
      </c>
      <c r="C256" s="71" t="s">
        <v>364</v>
      </c>
      <c r="D256" s="71" t="s">
        <v>365</v>
      </c>
    </row>
    <row r="257" spans="1:4" x14ac:dyDescent="0.2">
      <c r="A257" s="71" t="s">
        <v>472</v>
      </c>
      <c r="B257" s="71" t="s">
        <v>34</v>
      </c>
      <c r="C257" s="71" t="s">
        <v>309</v>
      </c>
      <c r="D257" s="71" t="s">
        <v>310</v>
      </c>
    </row>
    <row r="258" spans="1:4" x14ac:dyDescent="0.2">
      <c r="A258" s="71" t="s">
        <v>475</v>
      </c>
      <c r="B258" s="71" t="s">
        <v>42</v>
      </c>
      <c r="C258" s="71" t="s">
        <v>358</v>
      </c>
      <c r="D258" s="71" t="s">
        <v>359</v>
      </c>
    </row>
    <row r="259" spans="1:4" x14ac:dyDescent="0.2">
      <c r="A259" s="71" t="s">
        <v>476</v>
      </c>
      <c r="B259" s="71" t="s">
        <v>132</v>
      </c>
      <c r="C259" s="71" t="s">
        <v>131</v>
      </c>
      <c r="D259" s="71" t="s">
        <v>130</v>
      </c>
    </row>
  </sheetData>
  <autoFilter ref="A2:D259" xr:uid="{00000000-0009-0000-0000-000001000000}"/>
  <mergeCells count="1">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7CE47-7775-4F2D-8DC6-AA738150108F}">
  <dimension ref="A1:D24"/>
  <sheetViews>
    <sheetView workbookViewId="0"/>
  </sheetViews>
  <sheetFormatPr baseColWidth="10" defaultRowHeight="12.75" x14ac:dyDescent="0.2"/>
  <cols>
    <col min="1" max="1" width="53.85546875" bestFit="1" customWidth="1"/>
    <col min="2" max="2" width="16.7109375" customWidth="1"/>
    <col min="3" max="3" width="14.7109375" customWidth="1"/>
    <col min="4" max="4" width="16.140625" customWidth="1"/>
  </cols>
  <sheetData>
    <row r="1" spans="1:4" ht="13.5" thickBot="1" x14ac:dyDescent="0.25"/>
    <row r="2" spans="1:4" ht="19.5" thickBot="1" x14ac:dyDescent="0.3">
      <c r="A2" s="78" t="s">
        <v>245</v>
      </c>
      <c r="B2" s="79"/>
      <c r="C2" s="79"/>
      <c r="D2" s="80"/>
    </row>
    <row r="3" spans="1:4" ht="13.5" thickBot="1" x14ac:dyDescent="0.25"/>
    <row r="4" spans="1:4" ht="45.75" thickBot="1" x14ac:dyDescent="0.25">
      <c r="A4" s="54" t="s">
        <v>239</v>
      </c>
      <c r="B4" s="54" t="s">
        <v>240</v>
      </c>
      <c r="C4" s="54" t="s">
        <v>241</v>
      </c>
      <c r="D4" s="55" t="s">
        <v>242</v>
      </c>
    </row>
    <row r="5" spans="1:4" ht="15" x14ac:dyDescent="0.25">
      <c r="A5" s="56" t="s">
        <v>243</v>
      </c>
      <c r="B5" s="57">
        <v>7</v>
      </c>
      <c r="C5" s="57">
        <v>8</v>
      </c>
      <c r="D5" s="58">
        <f t="shared" ref="D5:D10" si="0">+B5/C5</f>
        <v>0.875</v>
      </c>
    </row>
    <row r="6" spans="1:4" ht="15" x14ac:dyDescent="0.25">
      <c r="A6" s="59" t="s">
        <v>244</v>
      </c>
      <c r="B6" s="60">
        <v>20</v>
      </c>
      <c r="C6" s="60">
        <v>25</v>
      </c>
      <c r="D6" s="61">
        <f t="shared" si="0"/>
        <v>0.8</v>
      </c>
    </row>
    <row r="7" spans="1:4" ht="15" x14ac:dyDescent="0.25">
      <c r="A7" s="59" t="s">
        <v>486</v>
      </c>
      <c r="B7" s="60">
        <v>10</v>
      </c>
      <c r="C7" s="60">
        <v>15</v>
      </c>
      <c r="D7" s="61">
        <f t="shared" si="0"/>
        <v>0.66666666666666663</v>
      </c>
    </row>
    <row r="8" spans="1:4" ht="15" x14ac:dyDescent="0.25">
      <c r="A8" s="59" t="s">
        <v>484</v>
      </c>
      <c r="B8" s="60">
        <v>13</v>
      </c>
      <c r="C8" s="60">
        <v>52</v>
      </c>
      <c r="D8" s="61">
        <f t="shared" si="0"/>
        <v>0.25</v>
      </c>
    </row>
    <row r="9" spans="1:4" ht="15.75" thickBot="1" x14ac:dyDescent="0.3">
      <c r="A9" s="59" t="s">
        <v>483</v>
      </c>
      <c r="B9" s="60">
        <v>19</v>
      </c>
      <c r="C9" s="60">
        <v>46</v>
      </c>
      <c r="D9" s="61">
        <f t="shared" si="0"/>
        <v>0.41304347826086957</v>
      </c>
    </row>
    <row r="10" spans="1:4" ht="15.75" thickBot="1" x14ac:dyDescent="0.3">
      <c r="A10" s="62" t="s">
        <v>246</v>
      </c>
      <c r="B10" s="63">
        <f>SUM(B5:B9)</f>
        <v>69</v>
      </c>
      <c r="C10" s="63">
        <f>SUM(C5:C9)</f>
        <v>146</v>
      </c>
      <c r="D10" s="64">
        <f t="shared" si="0"/>
        <v>0.4726027397260274</v>
      </c>
    </row>
    <row r="12" spans="1:4" ht="13.5" thickBot="1" x14ac:dyDescent="0.25"/>
    <row r="13" spans="1:4" ht="60" customHeight="1" thickBot="1" x14ac:dyDescent="0.25">
      <c r="A13" s="81" t="s">
        <v>247</v>
      </c>
      <c r="B13" s="82"/>
      <c r="C13" s="82"/>
      <c r="D13" s="83"/>
    </row>
    <row r="15" spans="1:4" ht="24" customHeight="1" x14ac:dyDescent="0.2">
      <c r="A15" s="84" t="s">
        <v>481</v>
      </c>
      <c r="B15" s="85"/>
      <c r="C15" s="85"/>
      <c r="D15" s="85"/>
    </row>
    <row r="16" spans="1:4" ht="24" customHeight="1" x14ac:dyDescent="0.2">
      <c r="A16" s="86" t="s">
        <v>248</v>
      </c>
      <c r="B16" s="86"/>
      <c r="C16" s="86"/>
      <c r="D16" s="86"/>
    </row>
    <row r="17" spans="1:4" ht="28.5" customHeight="1" x14ac:dyDescent="0.2">
      <c r="A17" s="86" t="s">
        <v>249</v>
      </c>
      <c r="B17" s="87"/>
      <c r="C17" s="87"/>
      <c r="D17" s="87"/>
    </row>
    <row r="18" spans="1:4" ht="21" customHeight="1" x14ac:dyDescent="0.2">
      <c r="A18" s="88" t="s">
        <v>250</v>
      </c>
      <c r="B18" s="87"/>
      <c r="C18" s="87"/>
      <c r="D18" s="87"/>
    </row>
    <row r="19" spans="1:4" ht="74.25" customHeight="1" x14ac:dyDescent="0.2">
      <c r="A19" s="86" t="s">
        <v>251</v>
      </c>
      <c r="B19" s="86"/>
      <c r="C19" s="86"/>
      <c r="D19" s="86"/>
    </row>
    <row r="20" spans="1:4" ht="47.25" customHeight="1" x14ac:dyDescent="0.2">
      <c r="A20" s="89" t="s">
        <v>254</v>
      </c>
      <c r="B20" s="90"/>
      <c r="C20" s="90"/>
      <c r="D20" s="90"/>
    </row>
    <row r="21" spans="1:4" ht="35.25" customHeight="1" x14ac:dyDescent="0.2">
      <c r="A21" s="91" t="s">
        <v>255</v>
      </c>
      <c r="B21" s="90"/>
      <c r="C21" s="90"/>
      <c r="D21" s="90"/>
    </row>
    <row r="22" spans="1:4" ht="15" x14ac:dyDescent="0.2">
      <c r="A22" s="91" t="s">
        <v>252</v>
      </c>
      <c r="B22" s="91"/>
      <c r="C22" s="91"/>
      <c r="D22" s="91"/>
    </row>
    <row r="23" spans="1:4" ht="15" x14ac:dyDescent="0.25">
      <c r="A23" s="65"/>
      <c r="B23" s="92"/>
      <c r="C23" s="92"/>
      <c r="D23" s="66"/>
    </row>
    <row r="24" spans="1:4" ht="15" x14ac:dyDescent="0.25">
      <c r="A24" s="67" t="s">
        <v>253</v>
      </c>
      <c r="B24" s="65"/>
      <c r="C24" s="65"/>
      <c r="D24" s="66"/>
    </row>
  </sheetData>
  <mergeCells count="11">
    <mergeCell ref="A20:D20"/>
    <mergeCell ref="A21:D21"/>
    <mergeCell ref="A22:D22"/>
    <mergeCell ref="B23:C23"/>
    <mergeCell ref="A16:D16"/>
    <mergeCell ref="A19:D19"/>
    <mergeCell ref="A2:D2"/>
    <mergeCell ref="A13:D13"/>
    <mergeCell ref="A15:D15"/>
    <mergeCell ref="A17:D17"/>
    <mergeCell ref="A18:D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FE983-00BE-42A9-9387-1870E76E554E}">
  <dimension ref="A3:F47"/>
  <sheetViews>
    <sheetView zoomScaleNormal="100" workbookViewId="0"/>
  </sheetViews>
  <sheetFormatPr baseColWidth="10" defaultRowHeight="12.75" x14ac:dyDescent="0.2"/>
  <cols>
    <col min="1" max="1" width="29" customWidth="1"/>
    <col min="2" max="2" width="14.28515625" customWidth="1"/>
    <col min="3" max="3" width="15.7109375" customWidth="1"/>
    <col min="4" max="4" width="16" customWidth="1"/>
    <col min="5" max="5" width="11.7109375" customWidth="1"/>
  </cols>
  <sheetData>
    <row r="3" spans="6:6" ht="21" customHeight="1" x14ac:dyDescent="0.2"/>
    <row r="10" spans="6:6" x14ac:dyDescent="0.2">
      <c r="F10" s="17"/>
    </row>
    <row r="14" spans="6:6" x14ac:dyDescent="0.2">
      <c r="F14" s="18"/>
    </row>
    <row r="15" spans="6:6" x14ac:dyDescent="0.2">
      <c r="F15" s="18"/>
    </row>
    <row r="20" spans="1:6" ht="16.5" customHeight="1" x14ac:dyDescent="0.2"/>
    <row r="27" spans="1:6" ht="13.5" thickBot="1" x14ac:dyDescent="0.25"/>
    <row r="28" spans="1:6" x14ac:dyDescent="0.2">
      <c r="A28" s="93" t="s">
        <v>238</v>
      </c>
      <c r="B28" s="94"/>
      <c r="C28" s="94"/>
      <c r="D28" s="94"/>
      <c r="E28" s="95"/>
    </row>
    <row r="29" spans="1:6" ht="13.5" thickBot="1" x14ac:dyDescent="0.25">
      <c r="A29" s="96"/>
      <c r="B29" s="97"/>
      <c r="C29" s="98"/>
      <c r="D29" s="97"/>
      <c r="E29" s="99"/>
    </row>
    <row r="30" spans="1:6" ht="26.25" thickBot="1" x14ac:dyDescent="0.25">
      <c r="A30" s="19" t="s">
        <v>219</v>
      </c>
      <c r="B30" s="20" t="s">
        <v>236</v>
      </c>
      <c r="C30" s="19" t="s">
        <v>237</v>
      </c>
      <c r="D30" s="19" t="s">
        <v>220</v>
      </c>
      <c r="E30" s="21" t="s">
        <v>221</v>
      </c>
    </row>
    <row r="31" spans="1:6" x14ac:dyDescent="0.2">
      <c r="A31" s="22" t="s">
        <v>222</v>
      </c>
      <c r="B31" s="23">
        <v>1758959.8675724301</v>
      </c>
      <c r="C31" s="23">
        <v>1795206.1641659667</v>
      </c>
      <c r="D31" s="24">
        <f t="shared" ref="D31:D41" si="0">+C31/C$44</f>
        <v>5.9578439282721517E-2</v>
      </c>
      <c r="E31" s="25">
        <f t="shared" ref="E31:E46" si="1">+C31/B31-1</f>
        <v>2.0606664917011797E-2</v>
      </c>
      <c r="F31" s="1"/>
    </row>
    <row r="32" spans="1:6" x14ac:dyDescent="0.2">
      <c r="A32" s="26" t="s">
        <v>223</v>
      </c>
      <c r="B32" s="27">
        <v>217046.00364228399</v>
      </c>
      <c r="C32" s="27">
        <v>227273.81169200261</v>
      </c>
      <c r="D32" s="28">
        <f t="shared" si="0"/>
        <v>7.5426540197601677E-3</v>
      </c>
      <c r="E32" s="29">
        <f t="shared" si="1"/>
        <v>4.712276604076604E-2</v>
      </c>
      <c r="F32" s="1"/>
    </row>
    <row r="33" spans="1:6" x14ac:dyDescent="0.2">
      <c r="A33" s="26" t="s">
        <v>224</v>
      </c>
      <c r="B33" s="27">
        <v>1951407.9059190778</v>
      </c>
      <c r="C33" s="27">
        <v>2611206.2992574475</v>
      </c>
      <c r="D33" s="28">
        <f t="shared" si="0"/>
        <v>8.6659459543047337E-2</v>
      </c>
      <c r="E33" s="29">
        <f t="shared" si="1"/>
        <v>0.33811403107317872</v>
      </c>
      <c r="F33" s="1"/>
    </row>
    <row r="34" spans="1:6" x14ac:dyDescent="0.2">
      <c r="A34" s="26" t="s">
        <v>225</v>
      </c>
      <c r="B34" s="27">
        <v>2909417.3403946375</v>
      </c>
      <c r="C34" s="27">
        <v>3762415.710475625</v>
      </c>
      <c r="D34" s="28">
        <f t="shared" si="0"/>
        <v>0.12486524413594097</v>
      </c>
      <c r="E34" s="29">
        <f t="shared" si="1"/>
        <v>0.29318529117080372</v>
      </c>
      <c r="F34" s="1"/>
    </row>
    <row r="35" spans="1:6" x14ac:dyDescent="0.2">
      <c r="A35" s="26" t="s">
        <v>226</v>
      </c>
      <c r="B35" s="27">
        <v>411128.0721783301</v>
      </c>
      <c r="C35" s="27">
        <v>654607.59730309655</v>
      </c>
      <c r="D35" s="28">
        <f t="shared" si="0"/>
        <v>2.1724802292025308E-2</v>
      </c>
      <c r="E35" s="29">
        <f t="shared" si="1"/>
        <v>0.59222306040720873</v>
      </c>
      <c r="F35" s="1"/>
    </row>
    <row r="36" spans="1:6" x14ac:dyDescent="0.2">
      <c r="A36" s="26" t="s">
        <v>227</v>
      </c>
      <c r="B36" s="27">
        <v>5974462.9387827441</v>
      </c>
      <c r="C36" s="27">
        <v>12510332.427536014</v>
      </c>
      <c r="D36" s="30">
        <f t="shared" si="0"/>
        <v>0.41518689932022163</v>
      </c>
      <c r="E36" s="31">
        <f t="shared" si="1"/>
        <v>1.0939677014859699</v>
      </c>
      <c r="F36" s="1"/>
    </row>
    <row r="37" spans="1:6" x14ac:dyDescent="0.2">
      <c r="A37" s="26" t="s">
        <v>228</v>
      </c>
      <c r="B37" s="27">
        <v>781245.7114137928</v>
      </c>
      <c r="C37" s="27">
        <v>84334.29971611542</v>
      </c>
      <c r="D37" s="30">
        <f t="shared" si="0"/>
        <v>2.7988462023924433E-3</v>
      </c>
      <c r="E37" s="31">
        <f t="shared" si="1"/>
        <v>-0.89205150379193943</v>
      </c>
      <c r="F37" s="1"/>
    </row>
    <row r="38" spans="1:6" ht="13.5" thickBot="1" x14ac:dyDescent="0.25">
      <c r="A38" s="32" t="s">
        <v>229</v>
      </c>
      <c r="B38" s="33">
        <v>2387538.880440203</v>
      </c>
      <c r="C38" s="33">
        <v>3108410.0065452922</v>
      </c>
      <c r="D38" s="34">
        <f t="shared" si="0"/>
        <v>0.10316041719186159</v>
      </c>
      <c r="E38" s="35">
        <f t="shared" si="1"/>
        <v>0.30193063326037994</v>
      </c>
      <c r="F38" s="1"/>
    </row>
    <row r="39" spans="1:6" ht="13.5" thickBot="1" x14ac:dyDescent="0.25">
      <c r="A39" s="36" t="s">
        <v>174</v>
      </c>
      <c r="B39" s="37">
        <v>16391206.720343499</v>
      </c>
      <c r="C39" s="37">
        <v>24753786.316691559</v>
      </c>
      <c r="D39" s="38">
        <f>+C39/C$44</f>
        <v>0.82151676198797086</v>
      </c>
      <c r="E39" s="39">
        <f t="shared" si="1"/>
        <v>0.51018693980407637</v>
      </c>
      <c r="F39" s="1"/>
    </row>
    <row r="40" spans="1:6" x14ac:dyDescent="0.2">
      <c r="A40" s="40" t="s">
        <v>230</v>
      </c>
      <c r="B40" s="41">
        <v>2406858.4459181977</v>
      </c>
      <c r="C40" s="41">
        <v>2584832.1600726922</v>
      </c>
      <c r="D40" s="42">
        <f t="shared" si="0"/>
        <v>8.5784167288921742E-2</v>
      </c>
      <c r="E40" s="43">
        <f t="shared" si="1"/>
        <v>7.3944404356774962E-2</v>
      </c>
      <c r="F40" s="1"/>
    </row>
    <row r="41" spans="1:6" x14ac:dyDescent="0.2">
      <c r="A41" s="26" t="s">
        <v>231</v>
      </c>
      <c r="B41" s="27">
        <v>2035926.2796320559</v>
      </c>
      <c r="C41" s="27">
        <v>2037493.3468199559</v>
      </c>
      <c r="D41" s="30">
        <f t="shared" si="0"/>
        <v>6.7619349841559054E-2</v>
      </c>
      <c r="E41" s="31">
        <f t="shared" si="1"/>
        <v>7.6970723526548213E-4</v>
      </c>
      <c r="F41" s="1"/>
    </row>
    <row r="42" spans="1:6" ht="13.5" thickBot="1" x14ac:dyDescent="0.25">
      <c r="A42" s="32" t="s">
        <v>232</v>
      </c>
      <c r="B42" s="33">
        <v>632938.00101201714</v>
      </c>
      <c r="C42" s="33">
        <v>755697.36408275913</v>
      </c>
      <c r="D42" s="34">
        <f>+C42/C$44</f>
        <v>2.5079720881548265E-2</v>
      </c>
      <c r="E42" s="35">
        <f t="shared" si="1"/>
        <v>0.19395163961471673</v>
      </c>
      <c r="F42" s="1"/>
    </row>
    <row r="43" spans="1:6" ht="13.5" thickBot="1" x14ac:dyDescent="0.25">
      <c r="A43" s="36" t="s">
        <v>175</v>
      </c>
      <c r="B43" s="37">
        <v>5075722.7265622709</v>
      </c>
      <c r="C43" s="37">
        <v>5378022.8709754068</v>
      </c>
      <c r="D43" s="38">
        <f>+C43/C$44</f>
        <v>0.17848323801202903</v>
      </c>
      <c r="E43" s="39">
        <f t="shared" si="1"/>
        <v>5.9558049306188243E-2</v>
      </c>
      <c r="F43" s="1"/>
    </row>
    <row r="44" spans="1:6" ht="13.5" thickBot="1" x14ac:dyDescent="0.25">
      <c r="A44" s="44" t="s">
        <v>233</v>
      </c>
      <c r="B44" s="45">
        <v>21466929.446905769</v>
      </c>
      <c r="C44" s="45">
        <v>30131809.187666968</v>
      </c>
      <c r="D44" s="46">
        <f>+C44/C$44</f>
        <v>1</v>
      </c>
      <c r="E44" s="47">
        <f t="shared" si="1"/>
        <v>0.40363852511799947</v>
      </c>
      <c r="F44" s="1"/>
    </row>
    <row r="45" spans="1:6" x14ac:dyDescent="0.2">
      <c r="A45" s="22" t="s">
        <v>234</v>
      </c>
      <c r="B45" s="23">
        <v>204542</v>
      </c>
      <c r="C45" s="23">
        <v>316678</v>
      </c>
      <c r="D45" s="48"/>
      <c r="E45" s="43">
        <f t="shared" si="1"/>
        <v>0.54822970343499144</v>
      </c>
      <c r="F45" s="1"/>
    </row>
    <row r="46" spans="1:6" ht="13.5" thickBot="1" x14ac:dyDescent="0.25">
      <c r="A46" s="49" t="s">
        <v>235</v>
      </c>
      <c r="B46" s="50">
        <v>156</v>
      </c>
      <c r="C46" s="50">
        <v>152</v>
      </c>
      <c r="D46" s="51"/>
      <c r="E46" s="52">
        <f t="shared" si="1"/>
        <v>-2.5641025641025661E-2</v>
      </c>
      <c r="F46" s="1"/>
    </row>
    <row r="47" spans="1:6" x14ac:dyDescent="0.2">
      <c r="D47" s="53"/>
    </row>
  </sheetData>
  <mergeCells count="1">
    <mergeCell ref="A28:E2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B537C-67E5-44D3-B2F0-896DA4CC83EE}">
  <dimension ref="A1:AB38"/>
  <sheetViews>
    <sheetView workbookViewId="0">
      <selection sqref="A1:J1"/>
    </sheetView>
  </sheetViews>
  <sheetFormatPr baseColWidth="10" defaultRowHeight="12.75" x14ac:dyDescent="0.2"/>
  <cols>
    <col min="1" max="1" width="26.5703125" style="1" customWidth="1"/>
    <col min="2" max="9" width="11.42578125" style="1"/>
    <col min="10" max="10" width="14.7109375" style="2" bestFit="1" customWidth="1"/>
    <col min="11" max="11" width="11.42578125" style="1"/>
    <col min="12" max="12" width="25.85546875" style="1" bestFit="1" customWidth="1"/>
    <col min="13" max="28" width="11.42578125" style="2"/>
    <col min="29" max="16384" width="11.42578125" style="1"/>
  </cols>
  <sheetData>
    <row r="1" spans="1:28" ht="15" x14ac:dyDescent="0.2">
      <c r="A1" s="101" t="s">
        <v>177</v>
      </c>
      <c r="B1" s="101"/>
      <c r="C1" s="101"/>
      <c r="D1" s="101"/>
      <c r="E1" s="101"/>
      <c r="F1" s="101"/>
      <c r="G1" s="101"/>
      <c r="H1" s="101"/>
      <c r="I1" s="101"/>
      <c r="J1" s="101"/>
      <c r="L1" s="101" t="s">
        <v>201</v>
      </c>
      <c r="M1" s="101"/>
      <c r="N1" s="101"/>
      <c r="O1" s="101"/>
      <c r="P1" s="101"/>
      <c r="Q1" s="101"/>
      <c r="R1" s="101"/>
      <c r="S1" s="101"/>
      <c r="T1" s="101"/>
      <c r="U1" s="101"/>
      <c r="V1" s="101"/>
      <c r="W1" s="101"/>
      <c r="X1" s="101"/>
      <c r="Y1" s="101"/>
      <c r="Z1" s="101"/>
      <c r="AA1" s="101"/>
      <c r="AB1" s="101"/>
    </row>
    <row r="2" spans="1:28" ht="15" x14ac:dyDescent="0.2">
      <c r="A2" s="102" t="s">
        <v>485</v>
      </c>
      <c r="B2" s="102"/>
      <c r="C2" s="102"/>
      <c r="D2" s="102"/>
      <c r="E2" s="102"/>
      <c r="F2" s="102"/>
      <c r="G2" s="102"/>
      <c r="H2" s="102"/>
      <c r="I2" s="102"/>
      <c r="J2" s="102"/>
      <c r="L2" s="102" t="s">
        <v>485</v>
      </c>
      <c r="M2" s="102"/>
      <c r="N2" s="102"/>
      <c r="O2" s="102"/>
      <c r="P2" s="102"/>
      <c r="Q2" s="102"/>
      <c r="R2" s="102"/>
      <c r="S2" s="102"/>
      <c r="T2" s="102"/>
      <c r="U2" s="102"/>
      <c r="V2" s="102"/>
      <c r="W2" s="102"/>
      <c r="X2" s="102"/>
      <c r="Y2" s="102"/>
      <c r="Z2" s="102"/>
      <c r="AA2" s="102"/>
      <c r="AB2" s="102"/>
    </row>
    <row r="3" spans="1:28" ht="51" x14ac:dyDescent="0.2">
      <c r="A3" s="3" t="s">
        <v>178</v>
      </c>
      <c r="B3" s="14" t="s">
        <v>193</v>
      </c>
      <c r="C3" s="14" t="s">
        <v>194</v>
      </c>
      <c r="D3" s="14" t="s">
        <v>100</v>
      </c>
      <c r="E3" s="14" t="s">
        <v>130</v>
      </c>
      <c r="F3" s="14" t="s">
        <v>130</v>
      </c>
      <c r="G3" s="14" t="s">
        <v>141</v>
      </c>
      <c r="H3" s="14" t="s">
        <v>100</v>
      </c>
      <c r="I3" s="14" t="s">
        <v>130</v>
      </c>
      <c r="J3" s="107" t="s">
        <v>195</v>
      </c>
      <c r="L3" s="3" t="s">
        <v>178</v>
      </c>
      <c r="M3" s="14" t="s">
        <v>128</v>
      </c>
      <c r="N3" s="14" t="s">
        <v>196</v>
      </c>
      <c r="O3" s="14" t="s">
        <v>197</v>
      </c>
      <c r="P3" s="14" t="s">
        <v>143</v>
      </c>
      <c r="Q3" s="14" t="s">
        <v>83</v>
      </c>
      <c r="R3" s="14" t="s">
        <v>110</v>
      </c>
      <c r="S3" s="14" t="s">
        <v>113</v>
      </c>
      <c r="T3" s="14" t="s">
        <v>97</v>
      </c>
      <c r="U3" s="14" t="s">
        <v>198</v>
      </c>
      <c r="V3" s="14" t="s">
        <v>107</v>
      </c>
      <c r="W3" s="14" t="s">
        <v>199</v>
      </c>
      <c r="X3" s="14" t="s">
        <v>148</v>
      </c>
      <c r="Y3" s="14" t="s">
        <v>200</v>
      </c>
      <c r="Z3" s="14" t="s">
        <v>148</v>
      </c>
      <c r="AA3" s="14" t="s">
        <v>92</v>
      </c>
      <c r="AB3" s="100" t="s">
        <v>195</v>
      </c>
    </row>
    <row r="4" spans="1:28" x14ac:dyDescent="0.2">
      <c r="A4" s="3" t="s">
        <v>176</v>
      </c>
      <c r="B4" s="3" t="s">
        <v>82</v>
      </c>
      <c r="C4" s="3" t="s">
        <v>81</v>
      </c>
      <c r="D4" s="3" t="s">
        <v>102</v>
      </c>
      <c r="E4" s="3" t="s">
        <v>133</v>
      </c>
      <c r="F4" s="3" t="s">
        <v>134</v>
      </c>
      <c r="G4" s="3" t="s">
        <v>93</v>
      </c>
      <c r="H4" s="3" t="s">
        <v>91</v>
      </c>
      <c r="I4" s="3" t="s">
        <v>135</v>
      </c>
      <c r="J4" s="108"/>
      <c r="L4" s="3" t="s">
        <v>176</v>
      </c>
      <c r="M4" s="3" t="s">
        <v>160</v>
      </c>
      <c r="N4" s="3" t="s">
        <v>82</v>
      </c>
      <c r="O4" s="3" t="s">
        <v>81</v>
      </c>
      <c r="P4" s="3" t="s">
        <v>145</v>
      </c>
      <c r="Q4" s="3" t="s">
        <v>86</v>
      </c>
      <c r="R4" s="3" t="s">
        <v>157</v>
      </c>
      <c r="S4" s="3" t="s">
        <v>159</v>
      </c>
      <c r="T4" s="3" t="s">
        <v>99</v>
      </c>
      <c r="U4" s="3" t="s">
        <v>93</v>
      </c>
      <c r="V4" s="3" t="s">
        <v>106</v>
      </c>
      <c r="W4" s="3" t="s">
        <v>109</v>
      </c>
      <c r="X4" s="3" t="s">
        <v>161</v>
      </c>
      <c r="Y4" s="3" t="s">
        <v>91</v>
      </c>
      <c r="Z4" s="3" t="s">
        <v>162</v>
      </c>
      <c r="AA4" s="3" t="s">
        <v>156</v>
      </c>
      <c r="AB4" s="100"/>
    </row>
    <row r="5" spans="1:28" x14ac:dyDescent="0.2">
      <c r="A5" s="10" t="s">
        <v>163</v>
      </c>
      <c r="B5" s="11">
        <v>1834745.5</v>
      </c>
      <c r="C5" s="11">
        <v>1596601.25</v>
      </c>
      <c r="D5" s="11">
        <v>3271808</v>
      </c>
      <c r="E5" s="11">
        <v>1388728</v>
      </c>
      <c r="F5" s="11">
        <v>1986257</v>
      </c>
      <c r="G5" s="11">
        <v>1978120</v>
      </c>
      <c r="H5" s="11">
        <v>3205551</v>
      </c>
      <c r="I5" s="11">
        <v>1445556</v>
      </c>
      <c r="J5" s="11">
        <f t="shared" ref="J5:J16" si="0">+(B5*$B$19+C5*$C$19+D5*$D$19+E5*$E$19+F5*$F$19+G5*$G$19+H5*$H$19+I5*$I$19)/$J$19</f>
        <v>1795206.1641659667</v>
      </c>
      <c r="L5" s="10" t="s">
        <v>163</v>
      </c>
      <c r="M5" s="11">
        <v>5678874</v>
      </c>
      <c r="N5" s="11">
        <v>1326729.5</v>
      </c>
      <c r="O5" s="11">
        <v>1680625.75</v>
      </c>
      <c r="P5" s="11">
        <v>2793369</v>
      </c>
      <c r="Q5" s="11">
        <v>8583925</v>
      </c>
      <c r="R5" s="11">
        <v>16293080</v>
      </c>
      <c r="S5" s="11">
        <v>10093441</v>
      </c>
      <c r="T5" s="11">
        <v>3819538</v>
      </c>
      <c r="U5" s="11">
        <v>111246</v>
      </c>
      <c r="V5" s="11">
        <v>8027941</v>
      </c>
      <c r="W5" s="11">
        <v>7132355</v>
      </c>
      <c r="X5" s="11">
        <v>0</v>
      </c>
      <c r="Y5" s="11">
        <v>6291356</v>
      </c>
      <c r="Z5" s="11">
        <v>0</v>
      </c>
      <c r="AA5" s="11">
        <v>1303792</v>
      </c>
      <c r="AB5" s="11">
        <f>+(M5*$M$19+N5*$N$19+O5*$O$19+P5*$P$19+Q5*$Q$19+R5*$R$19+S5*$S$19+T5*$T$19+U5*$U$19+V5*$V$19+W5*$W$19+X5*$X$19+Y5*$Y$19+Z5*$Z$19+AA5*$AA$19)/$AB$19</f>
        <v>4086866.4887464922</v>
      </c>
    </row>
    <row r="6" spans="1:28" x14ac:dyDescent="0.2">
      <c r="A6" s="10" t="s">
        <v>164</v>
      </c>
      <c r="B6" s="11">
        <v>156297.5</v>
      </c>
      <c r="C6" s="11">
        <v>241064.5</v>
      </c>
      <c r="D6" s="11">
        <v>177202</v>
      </c>
      <c r="E6" s="11">
        <v>353089</v>
      </c>
      <c r="F6" s="11">
        <v>505022</v>
      </c>
      <c r="G6" s="11">
        <v>180970</v>
      </c>
      <c r="H6" s="11">
        <v>164312</v>
      </c>
      <c r="I6" s="11">
        <v>366588</v>
      </c>
      <c r="J6" s="11">
        <f t="shared" si="0"/>
        <v>227273.81169200261</v>
      </c>
      <c r="L6" s="10" t="s">
        <v>164</v>
      </c>
      <c r="M6" s="11">
        <v>0</v>
      </c>
      <c r="N6" s="11">
        <v>99142</v>
      </c>
      <c r="O6" s="11">
        <v>102572.125</v>
      </c>
      <c r="P6" s="11">
        <v>157022</v>
      </c>
      <c r="Q6" s="11">
        <v>129834</v>
      </c>
      <c r="R6" s="11">
        <v>147981</v>
      </c>
      <c r="S6" s="11">
        <v>112264</v>
      </c>
      <c r="T6" s="11">
        <v>99968</v>
      </c>
      <c r="U6" s="11">
        <v>0</v>
      </c>
      <c r="V6" s="11">
        <v>0</v>
      </c>
      <c r="W6" s="11">
        <v>0</v>
      </c>
      <c r="X6" s="11">
        <v>178951</v>
      </c>
      <c r="Y6" s="11">
        <v>49554.5</v>
      </c>
      <c r="Z6" s="11">
        <v>178951</v>
      </c>
      <c r="AA6" s="11">
        <v>380377</v>
      </c>
      <c r="AB6" s="11">
        <f t="shared" ref="AB6:AB16" si="1">+(M6*$M$19+N6*$N$19+O6*$O$19+P6*$P$19+Q6*$Q$19+R6*$R$19+S6*$S$19+T6*$T$19+U6*$U$19+V6*$V$19+W6*$W$19+X6*$X$19+Y6*$Y$19+Z6*$Z$19+AA6*$AA$19)/$AB$19</f>
        <v>62251.35878050969</v>
      </c>
    </row>
    <row r="7" spans="1:28" x14ac:dyDescent="0.2">
      <c r="A7" s="10" t="s">
        <v>165</v>
      </c>
      <c r="B7" s="11">
        <v>2791678.5</v>
      </c>
      <c r="C7" s="11">
        <v>2463955.75</v>
      </c>
      <c r="D7" s="11">
        <v>4586812</v>
      </c>
      <c r="E7" s="11">
        <v>313906</v>
      </c>
      <c r="F7" s="11">
        <v>451823</v>
      </c>
      <c r="G7" s="11">
        <v>3115761</v>
      </c>
      <c r="H7" s="11">
        <v>3988627</v>
      </c>
      <c r="I7" s="11">
        <v>328927</v>
      </c>
      <c r="J7" s="11">
        <f t="shared" si="0"/>
        <v>2611206.2992574475</v>
      </c>
      <c r="L7" s="10" t="s">
        <v>165</v>
      </c>
      <c r="M7" s="11">
        <v>3743804</v>
      </c>
      <c r="N7" s="11">
        <v>4249867</v>
      </c>
      <c r="O7" s="11">
        <v>3745187.125</v>
      </c>
      <c r="P7" s="11">
        <v>1917634</v>
      </c>
      <c r="Q7" s="11">
        <v>10817509</v>
      </c>
      <c r="R7" s="11">
        <v>6783729</v>
      </c>
      <c r="S7" s="11">
        <v>4234208</v>
      </c>
      <c r="T7" s="11">
        <v>2052933</v>
      </c>
      <c r="U7" s="11">
        <v>4807643</v>
      </c>
      <c r="V7" s="11">
        <v>3446299</v>
      </c>
      <c r="W7" s="11">
        <v>5006818</v>
      </c>
      <c r="X7" s="11">
        <v>10010930</v>
      </c>
      <c r="Y7" s="11">
        <v>8832650.5</v>
      </c>
      <c r="Z7" s="11">
        <v>10010930</v>
      </c>
      <c r="AA7" s="11">
        <v>1625523</v>
      </c>
      <c r="AB7" s="11">
        <f t="shared" si="1"/>
        <v>5426191.0654795896</v>
      </c>
    </row>
    <row r="8" spans="1:28" x14ac:dyDescent="0.2">
      <c r="A8" s="10" t="s">
        <v>166</v>
      </c>
      <c r="B8" s="11">
        <v>4898353.5</v>
      </c>
      <c r="C8" s="11">
        <v>3426197.5</v>
      </c>
      <c r="D8" s="11">
        <v>2360211</v>
      </c>
      <c r="E8" s="11">
        <v>2880938</v>
      </c>
      <c r="F8" s="11">
        <v>2895251</v>
      </c>
      <c r="G8" s="11">
        <v>1858198</v>
      </c>
      <c r="H8" s="11">
        <v>6524174</v>
      </c>
      <c r="I8" s="11">
        <v>5466336</v>
      </c>
      <c r="J8" s="11">
        <f t="shared" si="0"/>
        <v>3762415.710475625</v>
      </c>
      <c r="L8" s="10" t="s">
        <v>166</v>
      </c>
      <c r="M8" s="11">
        <v>2357571</v>
      </c>
      <c r="N8" s="11">
        <v>2358211.75</v>
      </c>
      <c r="O8" s="11">
        <v>2628678.875</v>
      </c>
      <c r="P8" s="11">
        <v>3625314</v>
      </c>
      <c r="Q8" s="11">
        <v>6165046</v>
      </c>
      <c r="R8" s="11">
        <v>9373345</v>
      </c>
      <c r="S8" s="11">
        <v>6474031</v>
      </c>
      <c r="T8" s="11">
        <v>1691026</v>
      </c>
      <c r="U8" s="11">
        <v>304530</v>
      </c>
      <c r="V8" s="11">
        <v>5688789</v>
      </c>
      <c r="W8" s="11">
        <v>5786484</v>
      </c>
      <c r="X8" s="11">
        <v>681792</v>
      </c>
      <c r="Y8" s="11">
        <v>4488447.5</v>
      </c>
      <c r="Z8" s="11">
        <v>681792</v>
      </c>
      <c r="AA8" s="11">
        <v>2261615</v>
      </c>
      <c r="AB8" s="11">
        <f t="shared" si="1"/>
        <v>2905666.1661085458</v>
      </c>
    </row>
    <row r="9" spans="1:28" x14ac:dyDescent="0.2">
      <c r="A9" s="10" t="s">
        <v>167</v>
      </c>
      <c r="B9" s="11">
        <v>731704.5</v>
      </c>
      <c r="C9" s="11">
        <v>422389.25</v>
      </c>
      <c r="D9" s="11">
        <v>2399583</v>
      </c>
      <c r="E9" s="11">
        <v>0</v>
      </c>
      <c r="F9" s="11">
        <v>0</v>
      </c>
      <c r="G9" s="11">
        <v>1017274</v>
      </c>
      <c r="H9" s="11">
        <v>2317454</v>
      </c>
      <c r="I9" s="11">
        <v>0</v>
      </c>
      <c r="J9" s="11">
        <f t="shared" si="0"/>
        <v>654607.59730309655</v>
      </c>
      <c r="L9" s="10" t="s">
        <v>167</v>
      </c>
      <c r="M9" s="11">
        <v>0</v>
      </c>
      <c r="N9" s="11">
        <v>819600.5</v>
      </c>
      <c r="O9" s="11">
        <v>1095194.75</v>
      </c>
      <c r="P9" s="11">
        <v>1698584</v>
      </c>
      <c r="Q9" s="11">
        <v>5165046</v>
      </c>
      <c r="R9" s="11">
        <v>2616254</v>
      </c>
      <c r="S9" s="11">
        <v>2219905</v>
      </c>
      <c r="T9" s="11">
        <v>845179</v>
      </c>
      <c r="U9" s="11">
        <v>730645</v>
      </c>
      <c r="V9" s="11">
        <v>3393004</v>
      </c>
      <c r="W9" s="11">
        <v>3567644</v>
      </c>
      <c r="X9" s="11">
        <v>7840494</v>
      </c>
      <c r="Y9" s="11">
        <v>2787676.5</v>
      </c>
      <c r="Z9" s="11">
        <v>7840494</v>
      </c>
      <c r="AA9" s="11">
        <v>903798</v>
      </c>
      <c r="AB9" s="11">
        <f t="shared" si="1"/>
        <v>1981317.0577440776</v>
      </c>
    </row>
    <row r="10" spans="1:28" x14ac:dyDescent="0.2">
      <c r="A10" s="10" t="s">
        <v>168</v>
      </c>
      <c r="B10" s="11">
        <v>11513703</v>
      </c>
      <c r="C10" s="11">
        <v>11302413.25</v>
      </c>
      <c r="D10" s="11">
        <v>27239768</v>
      </c>
      <c r="E10" s="11">
        <v>4490580</v>
      </c>
      <c r="F10" s="11">
        <v>4603438</v>
      </c>
      <c r="G10" s="11">
        <v>12113333</v>
      </c>
      <c r="H10" s="11">
        <v>24734566</v>
      </c>
      <c r="I10" s="11">
        <v>9386264</v>
      </c>
      <c r="J10" s="11">
        <f t="shared" si="0"/>
        <v>12510332.427536014</v>
      </c>
      <c r="L10" s="10" t="s">
        <v>168</v>
      </c>
      <c r="M10" s="11">
        <v>14319515</v>
      </c>
      <c r="N10" s="11">
        <v>11431435.25</v>
      </c>
      <c r="O10" s="11">
        <v>11474442.875</v>
      </c>
      <c r="P10" s="11">
        <v>17942184</v>
      </c>
      <c r="Q10" s="11">
        <v>31600409</v>
      </c>
      <c r="R10" s="11">
        <v>32367626</v>
      </c>
      <c r="S10" s="11">
        <v>23278181</v>
      </c>
      <c r="T10" s="11">
        <v>13603472</v>
      </c>
      <c r="U10" s="11">
        <v>3990207</v>
      </c>
      <c r="V10" s="11">
        <v>18086757</v>
      </c>
      <c r="W10" s="11">
        <v>20845650</v>
      </c>
      <c r="X10" s="11">
        <v>22596317</v>
      </c>
      <c r="Y10" s="11">
        <v>26182783</v>
      </c>
      <c r="Z10" s="11">
        <v>22598317</v>
      </c>
      <c r="AA10" s="11">
        <v>16193689</v>
      </c>
      <c r="AB10" s="11">
        <f t="shared" si="1"/>
        <v>15570583.034394782</v>
      </c>
    </row>
    <row r="11" spans="1:28" x14ac:dyDescent="0.2">
      <c r="A11" s="10" t="s">
        <v>169</v>
      </c>
      <c r="B11" s="11">
        <v>0</v>
      </c>
      <c r="C11" s="11">
        <v>75303.5</v>
      </c>
      <c r="D11" s="11">
        <v>0</v>
      </c>
      <c r="E11" s="11">
        <v>553451</v>
      </c>
      <c r="F11" s="11">
        <v>0</v>
      </c>
      <c r="G11" s="11">
        <v>290495</v>
      </c>
      <c r="H11" s="11">
        <v>0</v>
      </c>
      <c r="I11" s="11">
        <v>792395</v>
      </c>
      <c r="J11" s="11">
        <f t="shared" si="0"/>
        <v>84334.29971611542</v>
      </c>
      <c r="L11" s="10" t="s">
        <v>169</v>
      </c>
      <c r="M11" s="11">
        <v>809059</v>
      </c>
      <c r="N11" s="11">
        <v>0</v>
      </c>
      <c r="O11" s="11">
        <v>0</v>
      </c>
      <c r="P11" s="11">
        <v>0</v>
      </c>
      <c r="Q11" s="11">
        <v>7762587</v>
      </c>
      <c r="R11" s="11">
        <v>464417</v>
      </c>
      <c r="S11" s="11">
        <v>1813891</v>
      </c>
      <c r="T11" s="11">
        <v>621746</v>
      </c>
      <c r="U11" s="11">
        <v>5123</v>
      </c>
      <c r="V11" s="11">
        <v>0</v>
      </c>
      <c r="W11" s="11">
        <v>0</v>
      </c>
      <c r="X11" s="11">
        <v>0</v>
      </c>
      <c r="Y11" s="11">
        <v>76913.5</v>
      </c>
      <c r="Z11" s="11">
        <v>0</v>
      </c>
      <c r="AA11" s="11">
        <v>4189157</v>
      </c>
      <c r="AB11" s="11">
        <f t="shared" si="1"/>
        <v>560881.20346864196</v>
      </c>
    </row>
    <row r="12" spans="1:28" x14ac:dyDescent="0.2">
      <c r="A12" s="10" t="s">
        <v>170</v>
      </c>
      <c r="B12" s="11">
        <v>2299687.5</v>
      </c>
      <c r="C12" s="11">
        <v>2998697.25</v>
      </c>
      <c r="D12" s="11">
        <v>2737929</v>
      </c>
      <c r="E12" s="11">
        <v>1878987</v>
      </c>
      <c r="F12" s="11">
        <v>952693</v>
      </c>
      <c r="G12" s="11">
        <v>2668620</v>
      </c>
      <c r="H12" s="11">
        <v>5876395</v>
      </c>
      <c r="I12" s="11">
        <v>0</v>
      </c>
      <c r="J12" s="11">
        <f t="shared" si="0"/>
        <v>3108410.0065452922</v>
      </c>
      <c r="L12" s="10" t="s">
        <v>170</v>
      </c>
      <c r="M12" s="11">
        <v>257457</v>
      </c>
      <c r="N12" s="11">
        <v>983737.25</v>
      </c>
      <c r="O12" s="11">
        <v>1972289.5</v>
      </c>
      <c r="P12" s="11">
        <v>0</v>
      </c>
      <c r="Q12" s="11">
        <v>0</v>
      </c>
      <c r="R12" s="11">
        <v>0</v>
      </c>
      <c r="S12" s="11">
        <v>5466741</v>
      </c>
      <c r="T12" s="11">
        <v>2154865</v>
      </c>
      <c r="U12" s="11">
        <v>51440</v>
      </c>
      <c r="V12" s="11">
        <v>1351689</v>
      </c>
      <c r="W12" s="11">
        <v>5370939</v>
      </c>
      <c r="X12" s="11">
        <v>0</v>
      </c>
      <c r="Y12" s="11">
        <v>5135443</v>
      </c>
      <c r="Z12" s="11">
        <v>0</v>
      </c>
      <c r="AA12" s="11">
        <v>990604</v>
      </c>
      <c r="AB12" s="11">
        <f t="shared" si="1"/>
        <v>1485948.3658063042</v>
      </c>
    </row>
    <row r="13" spans="1:28" x14ac:dyDescent="0.2">
      <c r="A13" s="12" t="s">
        <v>174</v>
      </c>
      <c r="B13" s="3">
        <f t="shared" ref="B13:I13" si="2">SUM(B5:B12)</f>
        <v>24226170</v>
      </c>
      <c r="C13" s="3">
        <f t="shared" si="2"/>
        <v>22526622.25</v>
      </c>
      <c r="D13" s="3">
        <f t="shared" si="2"/>
        <v>42773313</v>
      </c>
      <c r="E13" s="3">
        <f t="shared" si="2"/>
        <v>11859679</v>
      </c>
      <c r="F13" s="3">
        <f t="shared" si="2"/>
        <v>11394484</v>
      </c>
      <c r="G13" s="3">
        <f t="shared" si="2"/>
        <v>23222771</v>
      </c>
      <c r="H13" s="3">
        <f t="shared" si="2"/>
        <v>46811079</v>
      </c>
      <c r="I13" s="3">
        <f t="shared" si="2"/>
        <v>17786066</v>
      </c>
      <c r="J13" s="3">
        <f t="shared" si="0"/>
        <v>24753786.316691559</v>
      </c>
      <c r="L13" s="12" t="s">
        <v>174</v>
      </c>
      <c r="M13" s="3">
        <f>SUM(M5:M12)</f>
        <v>27166280</v>
      </c>
      <c r="N13" s="3">
        <f t="shared" ref="N13:AA13" si="3">SUM(N5:N12)</f>
        <v>21268723.25</v>
      </c>
      <c r="O13" s="3">
        <f t="shared" si="3"/>
        <v>22698991</v>
      </c>
      <c r="P13" s="3">
        <f t="shared" si="3"/>
        <v>28134107</v>
      </c>
      <c r="Q13" s="3">
        <f t="shared" si="3"/>
        <v>70224356</v>
      </c>
      <c r="R13" s="3">
        <f t="shared" si="3"/>
        <v>68046432</v>
      </c>
      <c r="S13" s="3">
        <f t="shared" si="3"/>
        <v>53692662</v>
      </c>
      <c r="T13" s="3">
        <f t="shared" si="3"/>
        <v>24888727</v>
      </c>
      <c r="U13" s="3">
        <f t="shared" si="3"/>
        <v>10000834</v>
      </c>
      <c r="V13" s="3">
        <f t="shared" si="3"/>
        <v>39994479</v>
      </c>
      <c r="W13" s="3">
        <f t="shared" si="3"/>
        <v>47709890</v>
      </c>
      <c r="X13" s="3">
        <f t="shared" si="3"/>
        <v>41308484</v>
      </c>
      <c r="Y13" s="3">
        <f t="shared" si="3"/>
        <v>53844824.5</v>
      </c>
      <c r="Z13" s="3">
        <f t="shared" si="3"/>
        <v>41310484</v>
      </c>
      <c r="AA13" s="3">
        <f t="shared" si="3"/>
        <v>27848555</v>
      </c>
      <c r="AB13" s="3">
        <f t="shared" si="1"/>
        <v>32079704.740528945</v>
      </c>
    </row>
    <row r="14" spans="1:28" x14ac:dyDescent="0.2">
      <c r="A14" s="10" t="s">
        <v>171</v>
      </c>
      <c r="B14" s="11">
        <v>1971618.5</v>
      </c>
      <c r="C14" s="11">
        <v>2449199</v>
      </c>
      <c r="D14" s="11">
        <v>4609589</v>
      </c>
      <c r="E14" s="11">
        <v>2394478</v>
      </c>
      <c r="F14" s="11">
        <v>3391764</v>
      </c>
      <c r="G14" s="11">
        <v>1296267</v>
      </c>
      <c r="H14" s="11">
        <v>4819061</v>
      </c>
      <c r="I14" s="11">
        <v>2492609</v>
      </c>
      <c r="J14" s="11">
        <f t="shared" si="0"/>
        <v>2584832.1600726922</v>
      </c>
      <c r="L14" s="10" t="s">
        <v>171</v>
      </c>
      <c r="M14" s="11">
        <v>1121140</v>
      </c>
      <c r="N14" s="11">
        <v>1615523.75</v>
      </c>
      <c r="O14" s="11">
        <v>1423162</v>
      </c>
      <c r="P14" s="11">
        <v>2764771</v>
      </c>
      <c r="Q14" s="11">
        <v>0</v>
      </c>
      <c r="R14" s="11">
        <v>651723</v>
      </c>
      <c r="S14" s="11">
        <v>7883579</v>
      </c>
      <c r="T14" s="11">
        <v>188659</v>
      </c>
      <c r="U14" s="11">
        <v>645835</v>
      </c>
      <c r="V14" s="11">
        <v>2533835</v>
      </c>
      <c r="W14" s="11">
        <v>3290452.5</v>
      </c>
      <c r="X14" s="11">
        <v>7730347</v>
      </c>
      <c r="Y14" s="11">
        <v>328572</v>
      </c>
      <c r="Z14" s="11">
        <v>7730347</v>
      </c>
      <c r="AA14" s="11">
        <v>760963</v>
      </c>
      <c r="AB14" s="11">
        <f t="shared" si="1"/>
        <v>2036670.4122397702</v>
      </c>
    </row>
    <row r="15" spans="1:28" x14ac:dyDescent="0.2">
      <c r="A15" s="10" t="s">
        <v>172</v>
      </c>
      <c r="B15" s="11">
        <v>2830555.5</v>
      </c>
      <c r="C15" s="11">
        <v>1872648.75</v>
      </c>
      <c r="D15" s="11">
        <v>3263371</v>
      </c>
      <c r="E15" s="11">
        <v>598949</v>
      </c>
      <c r="F15" s="11">
        <v>850979</v>
      </c>
      <c r="G15" s="11">
        <v>1479534</v>
      </c>
      <c r="H15" s="11">
        <v>3164228</v>
      </c>
      <c r="I15" s="11">
        <v>623715</v>
      </c>
      <c r="J15" s="11">
        <f t="shared" si="0"/>
        <v>2037493.3468199559</v>
      </c>
      <c r="L15" s="10" t="s">
        <v>172</v>
      </c>
      <c r="M15" s="11">
        <v>726617</v>
      </c>
      <c r="N15" s="11">
        <v>2376645.5</v>
      </c>
      <c r="O15" s="11">
        <v>1711862.875</v>
      </c>
      <c r="P15" s="11">
        <v>3667760</v>
      </c>
      <c r="Q15" s="11">
        <v>0</v>
      </c>
      <c r="R15" s="11">
        <v>292361</v>
      </c>
      <c r="S15" s="11">
        <v>2983104</v>
      </c>
      <c r="T15" s="11">
        <v>1054483</v>
      </c>
      <c r="U15" s="11">
        <v>1656010</v>
      </c>
      <c r="V15" s="11">
        <v>2822327</v>
      </c>
      <c r="W15" s="11">
        <v>2069210.5</v>
      </c>
      <c r="X15" s="11">
        <v>4809173</v>
      </c>
      <c r="Y15" s="11">
        <v>1692446.5</v>
      </c>
      <c r="Z15" s="11">
        <v>4809173</v>
      </c>
      <c r="AA15" s="11">
        <v>2033042</v>
      </c>
      <c r="AB15" s="11">
        <f t="shared" si="1"/>
        <v>1794740.7178444986</v>
      </c>
    </row>
    <row r="16" spans="1:28" x14ac:dyDescent="0.2">
      <c r="A16" s="10" t="s">
        <v>173</v>
      </c>
      <c r="B16" s="11">
        <v>612337</v>
      </c>
      <c r="C16" s="11">
        <v>891768</v>
      </c>
      <c r="D16" s="11">
        <v>0</v>
      </c>
      <c r="E16" s="11">
        <v>358712</v>
      </c>
      <c r="F16" s="11">
        <v>301040</v>
      </c>
      <c r="G16" s="11">
        <v>418674</v>
      </c>
      <c r="H16" s="11">
        <v>248735</v>
      </c>
      <c r="I16" s="11">
        <v>161077</v>
      </c>
      <c r="J16" s="11">
        <f t="shared" si="0"/>
        <v>755697.36408275913</v>
      </c>
      <c r="L16" s="10" t="s">
        <v>173</v>
      </c>
      <c r="M16" s="11">
        <v>84968</v>
      </c>
      <c r="N16" s="11">
        <v>27327</v>
      </c>
      <c r="O16" s="11">
        <v>680802.25</v>
      </c>
      <c r="P16" s="11">
        <v>0</v>
      </c>
      <c r="Q16" s="11">
        <v>0</v>
      </c>
      <c r="R16" s="11">
        <v>514798</v>
      </c>
      <c r="S16" s="11">
        <v>1376760</v>
      </c>
      <c r="T16" s="11">
        <v>2071</v>
      </c>
      <c r="U16" s="11">
        <v>1346275</v>
      </c>
      <c r="V16" s="11">
        <v>5406936</v>
      </c>
      <c r="W16" s="11">
        <v>2211071.5</v>
      </c>
      <c r="X16" s="11">
        <v>1127926</v>
      </c>
      <c r="Y16" s="11">
        <v>365927.5</v>
      </c>
      <c r="Z16" s="11">
        <v>1127926</v>
      </c>
      <c r="AA16" s="11">
        <v>0</v>
      </c>
      <c r="AB16" s="11">
        <f t="shared" si="1"/>
        <v>888726.4010841545</v>
      </c>
    </row>
    <row r="17" spans="1:28" x14ac:dyDescent="0.2">
      <c r="A17" s="12" t="s">
        <v>175</v>
      </c>
      <c r="B17" s="3">
        <f>SUM(B14:B16)</f>
        <v>5414511</v>
      </c>
      <c r="C17" s="3">
        <f t="shared" ref="C17:I17" si="4">SUM(C14:C16)</f>
        <v>5213615.75</v>
      </c>
      <c r="D17" s="3">
        <f t="shared" si="4"/>
        <v>7872960</v>
      </c>
      <c r="E17" s="3">
        <f t="shared" si="4"/>
        <v>3352139</v>
      </c>
      <c r="F17" s="3">
        <f t="shared" si="4"/>
        <v>4543783</v>
      </c>
      <c r="G17" s="3">
        <f t="shared" si="4"/>
        <v>3194475</v>
      </c>
      <c r="H17" s="3">
        <f t="shared" si="4"/>
        <v>8232024</v>
      </c>
      <c r="I17" s="3">
        <f t="shared" si="4"/>
        <v>3277401</v>
      </c>
      <c r="J17" s="3">
        <f>SUM(J14:J16)</f>
        <v>5378022.8709754068</v>
      </c>
      <c r="L17" s="12" t="s">
        <v>175</v>
      </c>
      <c r="M17" s="3">
        <f>SUM(M14:M16)</f>
        <v>1932725</v>
      </c>
      <c r="N17" s="3">
        <f t="shared" ref="N17:AA17" si="5">SUM(N14:N16)</f>
        <v>4019496.25</v>
      </c>
      <c r="O17" s="3">
        <f t="shared" si="5"/>
        <v>3815827.125</v>
      </c>
      <c r="P17" s="3">
        <f t="shared" si="5"/>
        <v>6432531</v>
      </c>
      <c r="Q17" s="3">
        <f t="shared" si="5"/>
        <v>0</v>
      </c>
      <c r="R17" s="3">
        <f t="shared" si="5"/>
        <v>1458882</v>
      </c>
      <c r="S17" s="3">
        <f t="shared" si="5"/>
        <v>12243443</v>
      </c>
      <c r="T17" s="3">
        <f t="shared" si="5"/>
        <v>1245213</v>
      </c>
      <c r="U17" s="3">
        <f t="shared" si="5"/>
        <v>3648120</v>
      </c>
      <c r="V17" s="3">
        <f t="shared" si="5"/>
        <v>10763098</v>
      </c>
      <c r="W17" s="3">
        <f t="shared" si="5"/>
        <v>7570734.5</v>
      </c>
      <c r="X17" s="3">
        <f t="shared" si="5"/>
        <v>13667446</v>
      </c>
      <c r="Y17" s="3">
        <f t="shared" si="5"/>
        <v>2386946</v>
      </c>
      <c r="Z17" s="3">
        <f t="shared" si="5"/>
        <v>13667446</v>
      </c>
      <c r="AA17" s="3">
        <f t="shared" si="5"/>
        <v>2794005</v>
      </c>
      <c r="AB17" s="3">
        <f>SUM(AB14:AB16)</f>
        <v>4720137.5311684236</v>
      </c>
    </row>
    <row r="18" spans="1:28" x14ac:dyDescent="0.2">
      <c r="A18" s="12" t="s">
        <v>3</v>
      </c>
      <c r="B18" s="3">
        <f>+B17+B13</f>
        <v>29640681</v>
      </c>
      <c r="C18" s="3">
        <f t="shared" ref="C18:I18" si="6">+C17+C13</f>
        <v>27740238</v>
      </c>
      <c r="D18" s="3">
        <f t="shared" si="6"/>
        <v>50646273</v>
      </c>
      <c r="E18" s="3">
        <f t="shared" si="6"/>
        <v>15211818</v>
      </c>
      <c r="F18" s="3">
        <f t="shared" si="6"/>
        <v>15938267</v>
      </c>
      <c r="G18" s="3">
        <f t="shared" si="6"/>
        <v>26417246</v>
      </c>
      <c r="H18" s="3">
        <f t="shared" si="6"/>
        <v>55043103</v>
      </c>
      <c r="I18" s="3">
        <f t="shared" si="6"/>
        <v>21063467</v>
      </c>
      <c r="J18" s="3">
        <f>+J17+J13</f>
        <v>30131809.187666968</v>
      </c>
      <c r="L18" s="12" t="s">
        <v>3</v>
      </c>
      <c r="M18" s="3">
        <f>+M13+M17</f>
        <v>29099005</v>
      </c>
      <c r="N18" s="3">
        <f t="shared" ref="N18:AA18" si="7">+N13+N17</f>
        <v>25288219.5</v>
      </c>
      <c r="O18" s="3">
        <f t="shared" si="7"/>
        <v>26514818.125</v>
      </c>
      <c r="P18" s="3">
        <f t="shared" si="7"/>
        <v>34566638</v>
      </c>
      <c r="Q18" s="3">
        <f t="shared" si="7"/>
        <v>70224356</v>
      </c>
      <c r="R18" s="3">
        <f t="shared" si="7"/>
        <v>69505314</v>
      </c>
      <c r="S18" s="3">
        <f t="shared" si="7"/>
        <v>65936105</v>
      </c>
      <c r="T18" s="3">
        <f t="shared" si="7"/>
        <v>26133940</v>
      </c>
      <c r="U18" s="3">
        <f t="shared" si="7"/>
        <v>13648954</v>
      </c>
      <c r="V18" s="3">
        <f t="shared" si="7"/>
        <v>50757577</v>
      </c>
      <c r="W18" s="3">
        <f t="shared" si="7"/>
        <v>55280624.5</v>
      </c>
      <c r="X18" s="3">
        <f t="shared" si="7"/>
        <v>54975930</v>
      </c>
      <c r="Y18" s="3">
        <f t="shared" si="7"/>
        <v>56231770.5</v>
      </c>
      <c r="Z18" s="3">
        <f t="shared" si="7"/>
        <v>54977930</v>
      </c>
      <c r="AA18" s="3">
        <f t="shared" si="7"/>
        <v>30642560</v>
      </c>
      <c r="AB18" s="3">
        <f>+AB17+AB13</f>
        <v>36799842.271697372</v>
      </c>
    </row>
    <row r="19" spans="1:28" x14ac:dyDescent="0.2">
      <c r="A19" s="10" t="s">
        <v>4</v>
      </c>
      <c r="B19" s="11">
        <v>31885</v>
      </c>
      <c r="C19" s="11">
        <v>227933</v>
      </c>
      <c r="D19" s="11">
        <v>3214</v>
      </c>
      <c r="E19" s="11">
        <v>6655</v>
      </c>
      <c r="F19" s="11">
        <v>2215</v>
      </c>
      <c r="G19" s="11">
        <v>14756</v>
      </c>
      <c r="H19" s="11">
        <v>28035</v>
      </c>
      <c r="I19" s="11">
        <v>1985</v>
      </c>
      <c r="J19" s="11">
        <f>SUM(B19:I19)</f>
        <v>316678</v>
      </c>
      <c r="L19" s="10" t="s">
        <v>4</v>
      </c>
      <c r="M19" s="11">
        <v>11313</v>
      </c>
      <c r="N19" s="11">
        <v>1002</v>
      </c>
      <c r="O19" s="11">
        <v>12099</v>
      </c>
      <c r="P19" s="11">
        <v>82</v>
      </c>
      <c r="Q19" s="11">
        <v>2025</v>
      </c>
      <c r="R19" s="11">
        <v>2831</v>
      </c>
      <c r="S19" s="11">
        <v>3430</v>
      </c>
      <c r="T19" s="11">
        <v>184</v>
      </c>
      <c r="U19" s="11">
        <v>13149</v>
      </c>
      <c r="V19" s="11">
        <v>1486</v>
      </c>
      <c r="W19" s="11">
        <v>2319</v>
      </c>
      <c r="X19" s="11">
        <v>2729</v>
      </c>
      <c r="Y19" s="11">
        <v>5590</v>
      </c>
      <c r="Z19" s="11">
        <v>2729</v>
      </c>
      <c r="AA19" s="11">
        <v>324</v>
      </c>
      <c r="AB19" s="11">
        <f>SUM(M19:AA19)</f>
        <v>61292</v>
      </c>
    </row>
    <row r="20" spans="1:28" x14ac:dyDescent="0.2">
      <c r="A20" s="10" t="s">
        <v>5</v>
      </c>
      <c r="B20" s="11">
        <v>19</v>
      </c>
      <c r="C20" s="11">
        <v>101</v>
      </c>
      <c r="D20" s="11">
        <v>1</v>
      </c>
      <c r="E20" s="11">
        <v>7</v>
      </c>
      <c r="F20" s="11">
        <v>2</v>
      </c>
      <c r="G20" s="11">
        <v>9</v>
      </c>
      <c r="H20" s="11">
        <v>11</v>
      </c>
      <c r="I20" s="11">
        <v>2</v>
      </c>
      <c r="J20" s="11">
        <f>SUM(B20:I20)</f>
        <v>152</v>
      </c>
      <c r="L20" s="10" t="s">
        <v>5</v>
      </c>
      <c r="M20" s="11">
        <v>180</v>
      </c>
      <c r="N20" s="11">
        <v>14</v>
      </c>
      <c r="O20" s="11">
        <v>47</v>
      </c>
      <c r="P20" s="11">
        <v>1</v>
      </c>
      <c r="Q20" s="11">
        <v>16</v>
      </c>
      <c r="R20" s="11">
        <v>15</v>
      </c>
      <c r="S20" s="11">
        <v>13</v>
      </c>
      <c r="T20" s="11">
        <v>5</v>
      </c>
      <c r="U20" s="11">
        <v>88</v>
      </c>
      <c r="V20" s="11">
        <v>111</v>
      </c>
      <c r="W20" s="11">
        <v>46</v>
      </c>
      <c r="X20" s="11">
        <v>44</v>
      </c>
      <c r="Y20" s="11">
        <v>10</v>
      </c>
      <c r="Z20" s="11">
        <v>44</v>
      </c>
      <c r="AA20" s="11">
        <v>21</v>
      </c>
      <c r="AB20" s="11">
        <f>SUM(M20:AA20)</f>
        <v>655</v>
      </c>
    </row>
    <row r="22" spans="1:28" x14ac:dyDescent="0.2">
      <c r="A22" s="104" t="s">
        <v>179</v>
      </c>
      <c r="B22" s="105"/>
      <c r="C22" s="105"/>
      <c r="D22" s="105"/>
      <c r="E22" s="105"/>
      <c r="F22" s="105"/>
      <c r="G22" s="105"/>
      <c r="H22" s="105"/>
      <c r="I22" s="106"/>
      <c r="J22" s="13" t="s">
        <v>195</v>
      </c>
      <c r="L22" s="103" t="s">
        <v>179</v>
      </c>
      <c r="M22" s="103"/>
      <c r="N22" s="103"/>
      <c r="O22" s="103"/>
      <c r="P22" s="103"/>
      <c r="Q22" s="103"/>
      <c r="R22" s="103"/>
      <c r="S22" s="103"/>
      <c r="T22" s="103"/>
      <c r="U22" s="103"/>
      <c r="V22" s="103"/>
      <c r="W22" s="103"/>
      <c r="X22" s="103"/>
      <c r="Y22" s="103"/>
      <c r="Z22" s="103"/>
      <c r="AA22" s="103"/>
      <c r="AB22" s="16" t="s">
        <v>195</v>
      </c>
    </row>
    <row r="23" spans="1:28" x14ac:dyDescent="0.2">
      <c r="A23" s="4" t="s">
        <v>180</v>
      </c>
      <c r="B23" s="5">
        <f t="shared" ref="B23:B36" si="8">+B5/$B$18</f>
        <v>6.189957309010545E-2</v>
      </c>
      <c r="C23" s="5">
        <f t="shared" ref="C23:C36" si="9">+C5/$C$18</f>
        <v>5.7555427246154124E-2</v>
      </c>
      <c r="D23" s="5">
        <f t="shared" ref="D23:D36" si="10">+D5/$D$18</f>
        <v>6.4601160286759898E-2</v>
      </c>
      <c r="E23" s="5">
        <f t="shared" ref="E23:E36" si="11">+E5/$E$18</f>
        <v>9.1292704133062855E-2</v>
      </c>
      <c r="F23" s="5">
        <f t="shared" ref="F23:F36" si="12">+F5/$F$18</f>
        <v>0.12462189270640277</v>
      </c>
      <c r="G23" s="5">
        <f t="shared" ref="G23:G36" si="13">+G5/$G$18</f>
        <v>7.487987203510918E-2</v>
      </c>
      <c r="H23" s="5">
        <f t="shared" ref="H23:H36" si="14">+H5/$H$18</f>
        <v>5.823710556434291E-2</v>
      </c>
      <c r="I23" s="5">
        <f t="shared" ref="I23:I36" si="15">+I5/$I$18</f>
        <v>6.8628588066722354E-2</v>
      </c>
      <c r="J23" s="5">
        <f t="shared" ref="J23:J36" si="16">+J5/$J$18</f>
        <v>5.9578439282721517E-2</v>
      </c>
      <c r="L23" s="4" t="s">
        <v>180</v>
      </c>
      <c r="M23" s="5">
        <f>+M5/$M$18</f>
        <v>0.19515698217172717</v>
      </c>
      <c r="N23" s="5">
        <f>+N5/$N$18</f>
        <v>5.2464330278373293E-2</v>
      </c>
      <c r="O23" s="5">
        <f>+O5/$O$18</f>
        <v>6.3384396682524866E-2</v>
      </c>
      <c r="P23" s="5">
        <f>+P5/$P$18</f>
        <v>8.0811127770077026E-2</v>
      </c>
      <c r="Q23" s="5">
        <f>+Q5/$Q$18</f>
        <v>0.12223572402714522</v>
      </c>
      <c r="R23" s="5">
        <f>+R5/$R$18</f>
        <v>0.23441488229230933</v>
      </c>
      <c r="S23" s="5">
        <f>+S5/$S$18</f>
        <v>0.15307912106728172</v>
      </c>
      <c r="T23" s="5">
        <f>+T5/$T$18</f>
        <v>0.14615239799280169</v>
      </c>
      <c r="U23" s="5">
        <f>+U5/$U$18</f>
        <v>8.1505146841289091E-3</v>
      </c>
      <c r="V23" s="5">
        <f>+V5/$V$18</f>
        <v>0.1581624158300543</v>
      </c>
      <c r="W23" s="5">
        <f>+W5/$W$18</f>
        <v>0.12902088325720706</v>
      </c>
      <c r="X23" s="5">
        <f>+X5/$X$18</f>
        <v>0</v>
      </c>
      <c r="Y23" s="5">
        <f>+Y5/$Y$18</f>
        <v>0.11188258779794244</v>
      </c>
      <c r="Z23" s="5">
        <f>+Z5/$Z$18</f>
        <v>0</v>
      </c>
      <c r="AA23" s="5">
        <f>+AA5/$AA$18</f>
        <v>4.2548403266567808E-2</v>
      </c>
      <c r="AB23" s="5">
        <f>+AB5/$AB$18</f>
        <v>0.11105663058479158</v>
      </c>
    </row>
    <row r="24" spans="1:28" x14ac:dyDescent="0.2">
      <c r="A24" s="6" t="s">
        <v>181</v>
      </c>
      <c r="B24" s="5">
        <f t="shared" si="8"/>
        <v>5.2730738541398557E-3</v>
      </c>
      <c r="C24" s="5">
        <f t="shared" si="9"/>
        <v>8.6900660333195413E-3</v>
      </c>
      <c r="D24" s="5">
        <f t="shared" si="10"/>
        <v>3.498816191272357E-3</v>
      </c>
      <c r="E24" s="5">
        <f t="shared" si="11"/>
        <v>2.3211492538235731E-2</v>
      </c>
      <c r="F24" s="5">
        <f t="shared" si="12"/>
        <v>3.1686129991422528E-2</v>
      </c>
      <c r="G24" s="5">
        <f t="shared" si="13"/>
        <v>6.8504491346297039E-3</v>
      </c>
      <c r="H24" s="5">
        <f t="shared" si="14"/>
        <v>2.9851514730192446E-3</v>
      </c>
      <c r="I24" s="5">
        <f t="shared" si="15"/>
        <v>1.7403972479934096E-2</v>
      </c>
      <c r="J24" s="5">
        <f t="shared" si="16"/>
        <v>7.5426540197601677E-3</v>
      </c>
      <c r="L24" s="6" t="s">
        <v>181</v>
      </c>
      <c r="M24" s="5">
        <f t="shared" ref="M24:M36" si="17">+M6/$M$18</f>
        <v>0</v>
      </c>
      <c r="N24" s="5">
        <f t="shared" ref="N24:N36" si="18">+N6/$N$18</f>
        <v>3.9204816297960399E-3</v>
      </c>
      <c r="O24" s="5">
        <f t="shared" ref="O24:O36" si="19">+O6/$O$18</f>
        <v>3.8684830692196194E-3</v>
      </c>
      <c r="P24" s="5">
        <f t="shared" ref="P24:P36" si="20">+P6/$P$18</f>
        <v>4.5425881452514994E-3</v>
      </c>
      <c r="Q24" s="5">
        <f t="shared" ref="Q24:Q36" si="21">+Q6/$Q$18</f>
        <v>1.8488457195677238E-3</v>
      </c>
      <c r="R24" s="5">
        <f t="shared" ref="R24:R36" si="22">+R6/$R$18</f>
        <v>2.1290602327183215E-3</v>
      </c>
      <c r="S24" s="5">
        <f t="shared" ref="S24:S36" si="23">+S6/$S$18</f>
        <v>1.7026180117858038E-3</v>
      </c>
      <c r="T24" s="5">
        <f t="shared" ref="T24:T36" si="24">+T6/$T$18</f>
        <v>3.8252173227611296E-3</v>
      </c>
      <c r="U24" s="5">
        <f t="shared" ref="U24:U36" si="25">+U6/$U$18</f>
        <v>0</v>
      </c>
      <c r="V24" s="5">
        <f t="shared" ref="V24:V36" si="26">+V6/$V$18</f>
        <v>0</v>
      </c>
      <c r="W24" s="5">
        <f t="shared" ref="W24:W36" si="27">+W6/$W$18</f>
        <v>0</v>
      </c>
      <c r="X24" s="5">
        <f t="shared" ref="X24:X36" si="28">+X6/$X$18</f>
        <v>3.2550790864292792E-3</v>
      </c>
      <c r="Y24" s="5">
        <f t="shared" ref="Y24:Y36" si="29">+Y6/$Y$18</f>
        <v>8.8125448584266074E-4</v>
      </c>
      <c r="Z24" s="5">
        <f t="shared" ref="Z24:Z36" si="30">+Z6/$Z$18</f>
        <v>3.2549606724007253E-3</v>
      </c>
      <c r="AA24" s="5">
        <f t="shared" ref="AA24:AA36" si="31">+AA6/$AA$18</f>
        <v>1.2413355803170493E-2</v>
      </c>
      <c r="AB24" s="5">
        <f t="shared" ref="AB24:AB36" si="32">+AB6/$AB$18</f>
        <v>1.6916202607853835E-3</v>
      </c>
    </row>
    <row r="25" spans="1:28" x14ac:dyDescent="0.2">
      <c r="A25" s="6" t="s">
        <v>182</v>
      </c>
      <c r="B25" s="5">
        <f t="shared" si="8"/>
        <v>9.4184020265931132E-2</v>
      </c>
      <c r="C25" s="5">
        <f t="shared" si="9"/>
        <v>8.8822444493807148E-2</v>
      </c>
      <c r="D25" s="5">
        <f t="shared" si="10"/>
        <v>9.0565637475436736E-2</v>
      </c>
      <c r="E25" s="5">
        <f t="shared" si="11"/>
        <v>2.0635666295770828E-2</v>
      </c>
      <c r="F25" s="5">
        <f t="shared" si="12"/>
        <v>2.8348314154857616E-2</v>
      </c>
      <c r="G25" s="5">
        <f t="shared" si="13"/>
        <v>0.11794420205648992</v>
      </c>
      <c r="H25" s="5">
        <f t="shared" si="14"/>
        <v>7.2463701764778773E-2</v>
      </c>
      <c r="I25" s="5">
        <f t="shared" si="15"/>
        <v>1.5615995220539905E-2</v>
      </c>
      <c r="J25" s="5">
        <f t="shared" si="16"/>
        <v>8.6659459543047337E-2</v>
      </c>
      <c r="L25" s="6" t="s">
        <v>182</v>
      </c>
      <c r="M25" s="5">
        <f t="shared" si="17"/>
        <v>0.1286574575316235</v>
      </c>
      <c r="N25" s="5">
        <f t="shared" si="18"/>
        <v>0.16805718567888894</v>
      </c>
      <c r="O25" s="5">
        <f t="shared" si="19"/>
        <v>0.14124883328800883</v>
      </c>
      <c r="P25" s="5">
        <f t="shared" si="20"/>
        <v>5.5476439450084791E-2</v>
      </c>
      <c r="Q25" s="5">
        <f t="shared" si="21"/>
        <v>0.15404212464404801</v>
      </c>
      <c r="R25" s="5">
        <f t="shared" si="22"/>
        <v>9.7600148961272226E-2</v>
      </c>
      <c r="S25" s="5">
        <f t="shared" si="23"/>
        <v>6.4216835374185363E-2</v>
      </c>
      <c r="T25" s="5">
        <f t="shared" si="24"/>
        <v>7.8554286112235666E-2</v>
      </c>
      <c r="U25" s="5">
        <f t="shared" si="25"/>
        <v>0.35223527018993545</v>
      </c>
      <c r="V25" s="5">
        <f t="shared" si="26"/>
        <v>6.7897232367888638E-2</v>
      </c>
      <c r="W25" s="5">
        <f t="shared" si="27"/>
        <v>9.0570937743295568E-2</v>
      </c>
      <c r="X25" s="5">
        <f t="shared" si="28"/>
        <v>0.18209660118528237</v>
      </c>
      <c r="Y25" s="5">
        <f t="shared" si="29"/>
        <v>0.1570758029039829</v>
      </c>
      <c r="Z25" s="5">
        <f t="shared" si="30"/>
        <v>0.1820899768325217</v>
      </c>
      <c r="AA25" s="5">
        <f t="shared" si="31"/>
        <v>5.3047885033104286E-2</v>
      </c>
      <c r="AB25" s="5">
        <f t="shared" si="32"/>
        <v>0.14745147616170229</v>
      </c>
    </row>
    <row r="26" spans="1:28" x14ac:dyDescent="0.2">
      <c r="A26" s="6" t="s">
        <v>183</v>
      </c>
      <c r="B26" s="5">
        <f t="shared" si="8"/>
        <v>0.16525779215396569</v>
      </c>
      <c r="C26" s="5">
        <f t="shared" si="9"/>
        <v>0.12351002540064725</v>
      </c>
      <c r="D26" s="5">
        <f t="shared" si="10"/>
        <v>4.6601869401130466E-2</v>
      </c>
      <c r="E26" s="5">
        <f t="shared" si="11"/>
        <v>0.18938814545375182</v>
      </c>
      <c r="F26" s="5">
        <f t="shared" si="12"/>
        <v>0.18165406565218165</v>
      </c>
      <c r="G26" s="5">
        <f t="shared" si="13"/>
        <v>7.034033752042132E-2</v>
      </c>
      <c r="H26" s="5">
        <f t="shared" si="14"/>
        <v>0.11852845578128109</v>
      </c>
      <c r="I26" s="5">
        <f t="shared" si="15"/>
        <v>0.2595173909404373</v>
      </c>
      <c r="J26" s="5">
        <f t="shared" si="16"/>
        <v>0.12486524413594097</v>
      </c>
      <c r="L26" s="6" t="s">
        <v>183</v>
      </c>
      <c r="M26" s="5">
        <f t="shared" si="17"/>
        <v>8.1018955802784329E-2</v>
      </c>
      <c r="N26" s="5">
        <f t="shared" si="18"/>
        <v>9.3253372385509389E-2</v>
      </c>
      <c r="O26" s="5">
        <f t="shared" si="19"/>
        <v>9.9139992686636619E-2</v>
      </c>
      <c r="P26" s="5">
        <f t="shared" si="20"/>
        <v>0.10487898765277665</v>
      </c>
      <c r="Q26" s="5">
        <f t="shared" si="21"/>
        <v>8.779070896712815E-2</v>
      </c>
      <c r="R26" s="5">
        <f t="shared" si="22"/>
        <v>0.134857962083302</v>
      </c>
      <c r="S26" s="5">
        <f t="shared" si="23"/>
        <v>9.8186433669383413E-2</v>
      </c>
      <c r="T26" s="5">
        <f t="shared" si="24"/>
        <v>6.4706125444536869E-2</v>
      </c>
      <c r="U26" s="5">
        <f t="shared" si="25"/>
        <v>2.2311599848603782E-2</v>
      </c>
      <c r="V26" s="5">
        <f t="shared" si="26"/>
        <v>0.11207763128645798</v>
      </c>
      <c r="W26" s="5">
        <f t="shared" si="27"/>
        <v>0.10467472197243358</v>
      </c>
      <c r="X26" s="5">
        <f t="shared" si="28"/>
        <v>1.2401645592898565E-2</v>
      </c>
      <c r="Y26" s="5">
        <f t="shared" si="29"/>
        <v>7.9820490446766215E-2</v>
      </c>
      <c r="Z26" s="5">
        <f t="shared" si="30"/>
        <v>1.2401194442933737E-2</v>
      </c>
      <c r="AA26" s="5">
        <f t="shared" si="31"/>
        <v>7.3806333413396263E-2</v>
      </c>
      <c r="AB26" s="5">
        <f t="shared" si="32"/>
        <v>7.8958658155534628E-2</v>
      </c>
    </row>
    <row r="27" spans="1:28" x14ac:dyDescent="0.2">
      <c r="A27" s="6" t="s">
        <v>184</v>
      </c>
      <c r="B27" s="5">
        <f t="shared" si="8"/>
        <v>2.4685819465483941E-2</v>
      </c>
      <c r="C27" s="5">
        <f t="shared" si="9"/>
        <v>1.5226590701925485E-2</v>
      </c>
      <c r="D27" s="5">
        <f t="shared" si="10"/>
        <v>4.7379261253834015E-2</v>
      </c>
      <c r="E27" s="5">
        <f t="shared" si="11"/>
        <v>0</v>
      </c>
      <c r="F27" s="5">
        <f t="shared" si="12"/>
        <v>0</v>
      </c>
      <c r="G27" s="5">
        <f t="shared" si="13"/>
        <v>3.850795045024754E-2</v>
      </c>
      <c r="H27" s="5">
        <f t="shared" si="14"/>
        <v>4.2102531901226571E-2</v>
      </c>
      <c r="I27" s="5">
        <f t="shared" si="15"/>
        <v>0</v>
      </c>
      <c r="J27" s="5">
        <f t="shared" si="16"/>
        <v>2.1724802292025308E-2</v>
      </c>
      <c r="L27" s="6" t="s">
        <v>184</v>
      </c>
      <c r="M27" s="5">
        <f t="shared" si="17"/>
        <v>0</v>
      </c>
      <c r="N27" s="5">
        <f t="shared" si="18"/>
        <v>3.2410367997636212E-2</v>
      </c>
      <c r="O27" s="5">
        <f t="shared" si="19"/>
        <v>4.1305007065742416E-2</v>
      </c>
      <c r="P27" s="5">
        <f t="shared" si="20"/>
        <v>4.9139404300759595E-2</v>
      </c>
      <c r="Q27" s="5">
        <f t="shared" si="21"/>
        <v>7.3550635337973055E-2</v>
      </c>
      <c r="R27" s="5">
        <f t="shared" si="22"/>
        <v>3.7641064394011658E-2</v>
      </c>
      <c r="S27" s="5">
        <f t="shared" si="23"/>
        <v>3.3667517970617157E-2</v>
      </c>
      <c r="T27" s="5">
        <f t="shared" si="24"/>
        <v>3.2340282406709435E-2</v>
      </c>
      <c r="U27" s="5">
        <f t="shared" si="25"/>
        <v>5.3531208325561068E-2</v>
      </c>
      <c r="V27" s="5">
        <f t="shared" si="26"/>
        <v>6.6847241348813799E-2</v>
      </c>
      <c r="W27" s="5">
        <f t="shared" si="27"/>
        <v>6.4536969910678199E-2</v>
      </c>
      <c r="X27" s="5">
        <f t="shared" si="28"/>
        <v>0.14261685068356278</v>
      </c>
      <c r="Y27" s="5">
        <f t="shared" si="29"/>
        <v>4.9574759521399031E-2</v>
      </c>
      <c r="Z27" s="5">
        <f t="shared" si="30"/>
        <v>0.14261166253440244</v>
      </c>
      <c r="AA27" s="5">
        <f t="shared" si="31"/>
        <v>2.9494859437331607E-2</v>
      </c>
      <c r="AB27" s="5">
        <f t="shared" si="32"/>
        <v>5.3840368203640417E-2</v>
      </c>
    </row>
    <row r="28" spans="1:28" x14ac:dyDescent="0.2">
      <c r="A28" s="6" t="s">
        <v>185</v>
      </c>
      <c r="B28" s="5">
        <f t="shared" si="8"/>
        <v>0.38844259347482601</v>
      </c>
      <c r="C28" s="5">
        <f t="shared" si="9"/>
        <v>0.40743750107695542</v>
      </c>
      <c r="D28" s="5">
        <f t="shared" si="10"/>
        <v>0.5378434855413744</v>
      </c>
      <c r="E28" s="5">
        <f t="shared" si="11"/>
        <v>0.29520337411346886</v>
      </c>
      <c r="F28" s="5">
        <f t="shared" si="12"/>
        <v>0.28882926857731772</v>
      </c>
      <c r="G28" s="5">
        <f t="shared" si="13"/>
        <v>0.45853882724944151</v>
      </c>
      <c r="H28" s="5">
        <f t="shared" si="14"/>
        <v>0.44936721681552</v>
      </c>
      <c r="I28" s="5">
        <f t="shared" si="15"/>
        <v>0.44561818811689452</v>
      </c>
      <c r="J28" s="5">
        <f t="shared" si="16"/>
        <v>0.41518689932022163</v>
      </c>
      <c r="L28" s="6" t="s">
        <v>185</v>
      </c>
      <c r="M28" s="5">
        <f t="shared" si="17"/>
        <v>0.49209637924045857</v>
      </c>
      <c r="N28" s="5">
        <f t="shared" si="18"/>
        <v>0.45204587258505885</v>
      </c>
      <c r="O28" s="5">
        <f t="shared" si="19"/>
        <v>0.43275585828669533</v>
      </c>
      <c r="P28" s="5">
        <f t="shared" si="20"/>
        <v>0.51906071976105983</v>
      </c>
      <c r="Q28" s="5">
        <f t="shared" si="21"/>
        <v>0.44999215087141559</v>
      </c>
      <c r="R28" s="5">
        <f t="shared" si="22"/>
        <v>0.46568563088571902</v>
      </c>
      <c r="S28" s="5">
        <f t="shared" si="23"/>
        <v>0.35304149373093846</v>
      </c>
      <c r="T28" s="5">
        <f t="shared" si="24"/>
        <v>0.5205289367007041</v>
      </c>
      <c r="U28" s="5">
        <f t="shared" si="25"/>
        <v>0.29234525957080665</v>
      </c>
      <c r="V28" s="5">
        <f t="shared" si="26"/>
        <v>0.35633609933744476</v>
      </c>
      <c r="W28" s="5">
        <f t="shared" si="27"/>
        <v>0.37708781672681718</v>
      </c>
      <c r="X28" s="5">
        <f t="shared" si="28"/>
        <v>0.41102200544856632</v>
      </c>
      <c r="Y28" s="5">
        <f t="shared" si="29"/>
        <v>0.46562259674893219</v>
      </c>
      <c r="Z28" s="5">
        <f t="shared" si="30"/>
        <v>0.41104343142784749</v>
      </c>
      <c r="AA28" s="5">
        <f t="shared" si="31"/>
        <v>0.52847049985379813</v>
      </c>
      <c r="AB28" s="5">
        <f t="shared" si="32"/>
        <v>0.42311548292613366</v>
      </c>
    </row>
    <row r="29" spans="1:28" x14ac:dyDescent="0.2">
      <c r="A29" s="6" t="s">
        <v>186</v>
      </c>
      <c r="B29" s="5">
        <f t="shared" si="8"/>
        <v>0</v>
      </c>
      <c r="C29" s="5">
        <f t="shared" si="9"/>
        <v>2.7145945899959474E-3</v>
      </c>
      <c r="D29" s="5">
        <f t="shared" si="10"/>
        <v>0</v>
      </c>
      <c r="E29" s="5">
        <f t="shared" si="11"/>
        <v>3.6382962246853071E-2</v>
      </c>
      <c r="F29" s="5">
        <f t="shared" si="12"/>
        <v>0</v>
      </c>
      <c r="G29" s="5">
        <f t="shared" si="13"/>
        <v>1.0996414993447841E-2</v>
      </c>
      <c r="H29" s="5">
        <f t="shared" si="14"/>
        <v>0</v>
      </c>
      <c r="I29" s="5">
        <f t="shared" si="15"/>
        <v>3.7619400452926388E-2</v>
      </c>
      <c r="J29" s="5">
        <f t="shared" si="16"/>
        <v>2.7988462023924433E-3</v>
      </c>
      <c r="L29" s="6" t="s">
        <v>186</v>
      </c>
      <c r="M29" s="5">
        <f t="shared" si="17"/>
        <v>2.7803665451791221E-2</v>
      </c>
      <c r="N29" s="5">
        <f t="shared" si="18"/>
        <v>0</v>
      </c>
      <c r="O29" s="5">
        <f t="shared" si="19"/>
        <v>0</v>
      </c>
      <c r="P29" s="5">
        <f t="shared" si="20"/>
        <v>0</v>
      </c>
      <c r="Q29" s="5">
        <f t="shared" si="21"/>
        <v>0.11053981043272224</v>
      </c>
      <c r="R29" s="5">
        <f t="shared" si="22"/>
        <v>6.6817481034615565E-3</v>
      </c>
      <c r="S29" s="5">
        <f t="shared" si="23"/>
        <v>2.7509829402267545E-2</v>
      </c>
      <c r="T29" s="5">
        <f t="shared" si="24"/>
        <v>2.3790748735169669E-2</v>
      </c>
      <c r="U29" s="5">
        <f t="shared" si="25"/>
        <v>3.7534011763831868E-4</v>
      </c>
      <c r="V29" s="5">
        <f t="shared" si="26"/>
        <v>0</v>
      </c>
      <c r="W29" s="5">
        <f t="shared" si="27"/>
        <v>0</v>
      </c>
      <c r="X29" s="5">
        <f t="shared" si="28"/>
        <v>0</v>
      </c>
      <c r="Y29" s="5">
        <f t="shared" si="29"/>
        <v>1.3677943859156986E-3</v>
      </c>
      <c r="Z29" s="5">
        <f t="shared" si="30"/>
        <v>0</v>
      </c>
      <c r="AA29" s="5">
        <f t="shared" si="31"/>
        <v>0.13671041192380792</v>
      </c>
      <c r="AB29" s="5">
        <f t="shared" si="32"/>
        <v>1.5241402376879579E-2</v>
      </c>
    </row>
    <row r="30" spans="1:28" x14ac:dyDescent="0.2">
      <c r="A30" s="6" t="s">
        <v>187</v>
      </c>
      <c r="B30" s="5">
        <f t="shared" si="8"/>
        <v>7.7585514988673845E-2</v>
      </c>
      <c r="C30" s="5">
        <f t="shared" si="9"/>
        <v>0.10809918970414024</v>
      </c>
      <c r="D30" s="5">
        <f t="shared" si="10"/>
        <v>5.405983180637991E-2</v>
      </c>
      <c r="E30" s="5">
        <f t="shared" si="11"/>
        <v>0.12352152780160794</v>
      </c>
      <c r="F30" s="5">
        <f t="shared" si="12"/>
        <v>5.9773939036157443E-2</v>
      </c>
      <c r="G30" s="5">
        <f t="shared" si="13"/>
        <v>0.10101810006993159</v>
      </c>
      <c r="H30" s="5">
        <f t="shared" si="14"/>
        <v>0.10675987870814624</v>
      </c>
      <c r="I30" s="5">
        <f t="shared" si="15"/>
        <v>0</v>
      </c>
      <c r="J30" s="5">
        <f t="shared" si="16"/>
        <v>0.10316041719186159</v>
      </c>
      <c r="L30" s="6" t="s">
        <v>187</v>
      </c>
      <c r="M30" s="5">
        <f t="shared" si="17"/>
        <v>8.8476221094157693E-3</v>
      </c>
      <c r="N30" s="5">
        <f t="shared" si="18"/>
        <v>3.8901008827450269E-2</v>
      </c>
      <c r="O30" s="5">
        <f t="shared" si="19"/>
        <v>7.438442499216652E-2</v>
      </c>
      <c r="P30" s="5">
        <f t="shared" si="20"/>
        <v>0</v>
      </c>
      <c r="Q30" s="5">
        <f t="shared" si="21"/>
        <v>0</v>
      </c>
      <c r="R30" s="5">
        <f t="shared" si="22"/>
        <v>0</v>
      </c>
      <c r="S30" s="5">
        <f t="shared" si="23"/>
        <v>8.2909674449226256E-2</v>
      </c>
      <c r="T30" s="5">
        <f t="shared" si="24"/>
        <v>8.2454654751637144E-2</v>
      </c>
      <c r="U30" s="5">
        <f t="shared" si="25"/>
        <v>3.7687869707817901E-3</v>
      </c>
      <c r="V30" s="5">
        <f t="shared" si="26"/>
        <v>2.6630290094422748E-2</v>
      </c>
      <c r="W30" s="5">
        <f t="shared" si="27"/>
        <v>9.7157712102185101E-2</v>
      </c>
      <c r="X30" s="5">
        <f t="shared" si="28"/>
        <v>0</v>
      </c>
      <c r="Y30" s="5">
        <f t="shared" si="29"/>
        <v>9.1326361491676666E-2</v>
      </c>
      <c r="Z30" s="5">
        <f t="shared" si="30"/>
        <v>0</v>
      </c>
      <c r="AA30" s="5">
        <f t="shared" si="31"/>
        <v>3.2327716744292904E-2</v>
      </c>
      <c r="AB30" s="5">
        <f t="shared" si="32"/>
        <v>4.0379204748633983E-2</v>
      </c>
    </row>
    <row r="31" spans="1:28" x14ac:dyDescent="0.2">
      <c r="A31" s="7" t="s">
        <v>188</v>
      </c>
      <c r="B31" s="8">
        <f t="shared" si="8"/>
        <v>0.81732838729312596</v>
      </c>
      <c r="C31" s="8">
        <f t="shared" si="9"/>
        <v>0.81205583924694513</v>
      </c>
      <c r="D31" s="8">
        <f t="shared" si="10"/>
        <v>0.84455006195618776</v>
      </c>
      <c r="E31" s="8">
        <f t="shared" si="11"/>
        <v>0.77963587258275113</v>
      </c>
      <c r="F31" s="8">
        <f t="shared" si="12"/>
        <v>0.71491361011833976</v>
      </c>
      <c r="G31" s="8">
        <f t="shared" si="13"/>
        <v>0.87907615350971857</v>
      </c>
      <c r="H31" s="8">
        <f t="shared" si="14"/>
        <v>0.8504440420083148</v>
      </c>
      <c r="I31" s="8">
        <f t="shared" si="15"/>
        <v>0.8444035352774546</v>
      </c>
      <c r="J31" s="8">
        <f t="shared" si="16"/>
        <v>0.82151676198797086</v>
      </c>
      <c r="L31" s="7" t="s">
        <v>188</v>
      </c>
      <c r="M31" s="8">
        <f t="shared" si="17"/>
        <v>0.93358106230780058</v>
      </c>
      <c r="N31" s="8">
        <f t="shared" si="18"/>
        <v>0.84105261938271292</v>
      </c>
      <c r="O31" s="8">
        <f t="shared" si="19"/>
        <v>0.85608699607099414</v>
      </c>
      <c r="P31" s="8">
        <f t="shared" si="20"/>
        <v>0.81390926708000932</v>
      </c>
      <c r="Q31" s="8">
        <f t="shared" si="21"/>
        <v>1</v>
      </c>
      <c r="R31" s="8">
        <f t="shared" si="22"/>
        <v>0.97901049695279418</v>
      </c>
      <c r="S31" s="8">
        <f t="shared" si="23"/>
        <v>0.81431352367568577</v>
      </c>
      <c r="T31" s="8">
        <f t="shared" si="24"/>
        <v>0.95235264946655573</v>
      </c>
      <c r="U31" s="8">
        <f t="shared" si="25"/>
        <v>0.732717979707456</v>
      </c>
      <c r="V31" s="8">
        <f t="shared" si="26"/>
        <v>0.78795091026508224</v>
      </c>
      <c r="W31" s="8">
        <f t="shared" si="27"/>
        <v>0.86304904171261665</v>
      </c>
      <c r="X31" s="8">
        <f t="shared" si="28"/>
        <v>0.75139218199673929</v>
      </c>
      <c r="Y31" s="8">
        <f t="shared" si="29"/>
        <v>0.95755164778245783</v>
      </c>
      <c r="Z31" s="8">
        <f t="shared" si="30"/>
        <v>0.75140122591010616</v>
      </c>
      <c r="AA31" s="8">
        <f t="shared" si="31"/>
        <v>0.90881946547546943</v>
      </c>
      <c r="AB31" s="8">
        <f t="shared" si="32"/>
        <v>0.87173484341810159</v>
      </c>
    </row>
    <row r="32" spans="1:28" x14ac:dyDescent="0.2">
      <c r="A32" s="6" t="s">
        <v>189</v>
      </c>
      <c r="B32" s="5">
        <f t="shared" si="8"/>
        <v>6.6517314497598762E-2</v>
      </c>
      <c r="C32" s="5">
        <f t="shared" si="9"/>
        <v>8.8290482583458729E-2</v>
      </c>
      <c r="D32" s="5">
        <f t="shared" si="10"/>
        <v>9.1015364546173025E-2</v>
      </c>
      <c r="E32" s="5">
        <f t="shared" si="11"/>
        <v>0.15740906182285377</v>
      </c>
      <c r="F32" s="5">
        <f t="shared" si="12"/>
        <v>0.21280632329725685</v>
      </c>
      <c r="G32" s="5">
        <f t="shared" si="13"/>
        <v>4.9068968052158046E-2</v>
      </c>
      <c r="H32" s="5">
        <f t="shared" si="14"/>
        <v>8.7550678238470681E-2</v>
      </c>
      <c r="I32" s="5">
        <f t="shared" si="15"/>
        <v>0.11833802099151104</v>
      </c>
      <c r="J32" s="5">
        <f t="shared" si="16"/>
        <v>8.5784167288921742E-2</v>
      </c>
      <c r="L32" s="6" t="s">
        <v>189</v>
      </c>
      <c r="M32" s="5">
        <f t="shared" si="17"/>
        <v>3.8528465148550614E-2</v>
      </c>
      <c r="N32" s="5">
        <f t="shared" si="18"/>
        <v>6.388444034187539E-2</v>
      </c>
      <c r="O32" s="5">
        <f t="shared" si="19"/>
        <v>5.3674213162267351E-2</v>
      </c>
      <c r="P32" s="5">
        <f t="shared" si="20"/>
        <v>7.9983798250787358E-2</v>
      </c>
      <c r="Q32" s="5">
        <f t="shared" si="21"/>
        <v>0</v>
      </c>
      <c r="R32" s="5">
        <f t="shared" si="22"/>
        <v>9.3765924142145442E-3</v>
      </c>
      <c r="S32" s="5">
        <f t="shared" si="23"/>
        <v>0.11956391721955673</v>
      </c>
      <c r="T32" s="5">
        <f t="shared" si="24"/>
        <v>7.2189268055256883E-3</v>
      </c>
      <c r="U32" s="5">
        <f t="shared" si="25"/>
        <v>4.7317545359153529E-2</v>
      </c>
      <c r="V32" s="5">
        <f t="shared" si="26"/>
        <v>4.9920330121353114E-2</v>
      </c>
      <c r="W32" s="5">
        <f t="shared" si="27"/>
        <v>5.9522708539589672E-2</v>
      </c>
      <c r="X32" s="5">
        <f t="shared" si="28"/>
        <v>0.14061330113014914</v>
      </c>
      <c r="Y32" s="5">
        <f t="shared" si="29"/>
        <v>5.8431736557183452E-3</v>
      </c>
      <c r="Z32" s="5">
        <f t="shared" si="30"/>
        <v>0.14060818586658319</v>
      </c>
      <c r="AA32" s="5">
        <f t="shared" si="31"/>
        <v>2.4833532185300444E-2</v>
      </c>
      <c r="AB32" s="5">
        <f t="shared" si="32"/>
        <v>5.5344541892402788E-2</v>
      </c>
    </row>
    <row r="33" spans="1:28" x14ac:dyDescent="0.2">
      <c r="A33" s="6" t="s">
        <v>190</v>
      </c>
      <c r="B33" s="5">
        <f t="shared" si="8"/>
        <v>9.5495629806886015E-2</v>
      </c>
      <c r="C33" s="5">
        <f t="shared" si="9"/>
        <v>6.7506585559936438E-2</v>
      </c>
      <c r="D33" s="5">
        <f t="shared" si="10"/>
        <v>6.4434573497639203E-2</v>
      </c>
      <c r="E33" s="5">
        <f t="shared" si="11"/>
        <v>3.9373926246027924E-2</v>
      </c>
      <c r="F33" s="5">
        <f t="shared" si="12"/>
        <v>5.3392191258936746E-2</v>
      </c>
      <c r="G33" s="5">
        <f t="shared" si="13"/>
        <v>5.6006367961293164E-2</v>
      </c>
      <c r="H33" s="5">
        <f t="shared" si="14"/>
        <v>5.7486366638886621E-2</v>
      </c>
      <c r="I33" s="5">
        <f t="shared" si="15"/>
        <v>2.9611222122170107E-2</v>
      </c>
      <c r="J33" s="5">
        <f t="shared" si="16"/>
        <v>6.7619349841559054E-2</v>
      </c>
      <c r="L33" s="6" t="s">
        <v>190</v>
      </c>
      <c r="M33" s="5">
        <f t="shared" si="17"/>
        <v>2.49705101600553E-2</v>
      </c>
      <c r="N33" s="5">
        <f t="shared" si="18"/>
        <v>9.3982318525825836E-2</v>
      </c>
      <c r="O33" s="5">
        <f t="shared" si="19"/>
        <v>6.456249735260064E-2</v>
      </c>
      <c r="P33" s="5">
        <f t="shared" si="20"/>
        <v>0.10610693466920329</v>
      </c>
      <c r="Q33" s="5">
        <f t="shared" si="21"/>
        <v>0</v>
      </c>
      <c r="R33" s="5">
        <f t="shared" si="22"/>
        <v>4.2063114771339642E-3</v>
      </c>
      <c r="S33" s="5">
        <f t="shared" si="23"/>
        <v>4.5242344842783784E-2</v>
      </c>
      <c r="T33" s="5">
        <f t="shared" si="24"/>
        <v>4.0349178118569189E-2</v>
      </c>
      <c r="U33" s="5">
        <f t="shared" si="25"/>
        <v>0.12132871134300841</v>
      </c>
      <c r="V33" s="5">
        <f t="shared" si="26"/>
        <v>5.560405296730378E-2</v>
      </c>
      <c r="W33" s="5">
        <f t="shared" si="27"/>
        <v>3.7431026127427339E-2</v>
      </c>
      <c r="X33" s="5">
        <f t="shared" si="28"/>
        <v>8.7477792553941336E-2</v>
      </c>
      <c r="Y33" s="5">
        <f t="shared" si="29"/>
        <v>3.0097691837748554E-2</v>
      </c>
      <c r="Z33" s="5">
        <f t="shared" si="30"/>
        <v>8.7474610266337779E-2</v>
      </c>
      <c r="AA33" s="5">
        <f t="shared" si="31"/>
        <v>6.6347002339230146E-2</v>
      </c>
      <c r="AB33" s="5">
        <f t="shared" si="32"/>
        <v>4.8770337236603518E-2</v>
      </c>
    </row>
    <row r="34" spans="1:28" x14ac:dyDescent="0.2">
      <c r="A34" s="6" t="s">
        <v>191</v>
      </c>
      <c r="B34" s="5">
        <f t="shared" si="8"/>
        <v>2.0658668402389269E-2</v>
      </c>
      <c r="C34" s="5">
        <f t="shared" si="9"/>
        <v>3.2147092609659658E-2</v>
      </c>
      <c r="D34" s="5">
        <f t="shared" si="10"/>
        <v>0</v>
      </c>
      <c r="E34" s="5">
        <f t="shared" si="11"/>
        <v>2.3581139348367169E-2</v>
      </c>
      <c r="F34" s="5">
        <f t="shared" si="12"/>
        <v>1.888787532546669E-2</v>
      </c>
      <c r="G34" s="5">
        <f t="shared" si="13"/>
        <v>1.5848510476830172E-2</v>
      </c>
      <c r="H34" s="5">
        <f t="shared" si="14"/>
        <v>4.5189131143278747E-3</v>
      </c>
      <c r="I34" s="5">
        <f t="shared" si="15"/>
        <v>7.6472216088642958E-3</v>
      </c>
      <c r="J34" s="5">
        <f t="shared" si="16"/>
        <v>2.5079720881548265E-2</v>
      </c>
      <c r="L34" s="6" t="s">
        <v>191</v>
      </c>
      <c r="M34" s="5">
        <f t="shared" si="17"/>
        <v>2.9199623835935284E-3</v>
      </c>
      <c r="N34" s="5">
        <f t="shared" si="18"/>
        <v>1.08062174958581E-3</v>
      </c>
      <c r="O34" s="5">
        <f t="shared" si="19"/>
        <v>2.5676293414137834E-2</v>
      </c>
      <c r="P34" s="5">
        <f t="shared" si="20"/>
        <v>0</v>
      </c>
      <c r="Q34" s="5">
        <f t="shared" si="21"/>
        <v>0</v>
      </c>
      <c r="R34" s="5">
        <f t="shared" si="22"/>
        <v>7.4065991558573494E-3</v>
      </c>
      <c r="S34" s="5">
        <f t="shared" si="23"/>
        <v>2.088021426197377E-2</v>
      </c>
      <c r="T34" s="5">
        <f t="shared" si="24"/>
        <v>7.9245609349374796E-5</v>
      </c>
      <c r="U34" s="5">
        <f t="shared" si="25"/>
        <v>9.8635763590382092E-2</v>
      </c>
      <c r="V34" s="5">
        <f t="shared" si="26"/>
        <v>0.10652470664626092</v>
      </c>
      <c r="W34" s="5">
        <f t="shared" si="27"/>
        <v>3.9997223620366298E-2</v>
      </c>
      <c r="X34" s="5">
        <f t="shared" si="28"/>
        <v>2.0516724319170225E-2</v>
      </c>
      <c r="Y34" s="5">
        <f t="shared" si="29"/>
        <v>6.507486724075316E-3</v>
      </c>
      <c r="Z34" s="5">
        <f t="shared" si="30"/>
        <v>2.0515977956972915E-2</v>
      </c>
      <c r="AA34" s="5">
        <f t="shared" si="31"/>
        <v>0</v>
      </c>
      <c r="AB34" s="5">
        <f t="shared" si="32"/>
        <v>2.4150277452891986E-2</v>
      </c>
    </row>
    <row r="35" spans="1:28" x14ac:dyDescent="0.2">
      <c r="A35" s="7" t="s">
        <v>192</v>
      </c>
      <c r="B35" s="8">
        <f t="shared" si="8"/>
        <v>0.18267161270687404</v>
      </c>
      <c r="C35" s="8">
        <f t="shared" si="9"/>
        <v>0.18794416075305481</v>
      </c>
      <c r="D35" s="8">
        <f t="shared" si="10"/>
        <v>0.15544993804381221</v>
      </c>
      <c r="E35" s="8">
        <f t="shared" si="11"/>
        <v>0.22036412741724887</v>
      </c>
      <c r="F35" s="8">
        <f t="shared" si="12"/>
        <v>0.2850863898816603</v>
      </c>
      <c r="G35" s="8">
        <f t="shared" si="13"/>
        <v>0.12092384649028139</v>
      </c>
      <c r="H35" s="8">
        <f t="shared" si="14"/>
        <v>0.14955595799168517</v>
      </c>
      <c r="I35" s="8">
        <f t="shared" si="15"/>
        <v>0.15559646472254543</v>
      </c>
      <c r="J35" s="8">
        <f t="shared" si="16"/>
        <v>0.17848323801202903</v>
      </c>
      <c r="L35" s="7" t="s">
        <v>192</v>
      </c>
      <c r="M35" s="8">
        <f t="shared" si="17"/>
        <v>6.6418937692199448E-2</v>
      </c>
      <c r="N35" s="8">
        <f t="shared" si="18"/>
        <v>0.15894738061728703</v>
      </c>
      <c r="O35" s="8">
        <f t="shared" si="19"/>
        <v>0.14391300392900583</v>
      </c>
      <c r="P35" s="8">
        <f t="shared" si="20"/>
        <v>0.18609073291999065</v>
      </c>
      <c r="Q35" s="8">
        <f t="shared" si="21"/>
        <v>0</v>
      </c>
      <c r="R35" s="8">
        <f t="shared" si="22"/>
        <v>2.0989503047205857E-2</v>
      </c>
      <c r="S35" s="8">
        <f t="shared" si="23"/>
        <v>0.18568647632431429</v>
      </c>
      <c r="T35" s="8">
        <f t="shared" si="24"/>
        <v>4.7647350533444252E-2</v>
      </c>
      <c r="U35" s="8">
        <f t="shared" si="25"/>
        <v>0.26728202029254405</v>
      </c>
      <c r="V35" s="8">
        <f t="shared" si="26"/>
        <v>0.21204908973491782</v>
      </c>
      <c r="W35" s="8">
        <f t="shared" si="27"/>
        <v>0.13695095828738332</v>
      </c>
      <c r="X35" s="8">
        <f t="shared" si="28"/>
        <v>0.24860781800326071</v>
      </c>
      <c r="Y35" s="8">
        <f t="shared" si="29"/>
        <v>4.2448352217542215E-2</v>
      </c>
      <c r="Z35" s="8">
        <f t="shared" si="30"/>
        <v>0.24859877408989389</v>
      </c>
      <c r="AA35" s="8">
        <f t="shared" si="31"/>
        <v>9.1180534524530593E-2</v>
      </c>
      <c r="AB35" s="8">
        <f t="shared" si="32"/>
        <v>0.1282651565818983</v>
      </c>
    </row>
    <row r="36" spans="1:28" x14ac:dyDescent="0.2">
      <c r="A36" s="9" t="s">
        <v>3</v>
      </c>
      <c r="B36" s="8">
        <f t="shared" si="8"/>
        <v>1</v>
      </c>
      <c r="C36" s="8">
        <f t="shared" si="9"/>
        <v>1</v>
      </c>
      <c r="D36" s="8">
        <f t="shared" si="10"/>
        <v>1</v>
      </c>
      <c r="E36" s="8">
        <f t="shared" si="11"/>
        <v>1</v>
      </c>
      <c r="F36" s="8">
        <f t="shared" si="12"/>
        <v>1</v>
      </c>
      <c r="G36" s="8">
        <f t="shared" si="13"/>
        <v>1</v>
      </c>
      <c r="H36" s="8">
        <f t="shared" si="14"/>
        <v>1</v>
      </c>
      <c r="I36" s="8">
        <f t="shared" si="15"/>
        <v>1</v>
      </c>
      <c r="J36" s="8">
        <f t="shared" si="16"/>
        <v>1</v>
      </c>
      <c r="L36" s="9" t="s">
        <v>3</v>
      </c>
      <c r="M36" s="8">
        <f t="shared" si="17"/>
        <v>1</v>
      </c>
      <c r="N36" s="8">
        <f t="shared" si="18"/>
        <v>1</v>
      </c>
      <c r="O36" s="8">
        <f t="shared" si="19"/>
        <v>1</v>
      </c>
      <c r="P36" s="8">
        <f t="shared" si="20"/>
        <v>1</v>
      </c>
      <c r="Q36" s="8">
        <f t="shared" si="21"/>
        <v>1</v>
      </c>
      <c r="R36" s="8">
        <f t="shared" si="22"/>
        <v>1</v>
      </c>
      <c r="S36" s="8">
        <f t="shared" si="23"/>
        <v>1</v>
      </c>
      <c r="T36" s="8">
        <f t="shared" si="24"/>
        <v>1</v>
      </c>
      <c r="U36" s="8">
        <f t="shared" si="25"/>
        <v>1</v>
      </c>
      <c r="V36" s="8">
        <f t="shared" si="26"/>
        <v>1</v>
      </c>
      <c r="W36" s="8">
        <f t="shared" si="27"/>
        <v>1</v>
      </c>
      <c r="X36" s="8">
        <f t="shared" si="28"/>
        <v>1</v>
      </c>
      <c r="Y36" s="8">
        <f t="shared" si="29"/>
        <v>1</v>
      </c>
      <c r="Z36" s="8">
        <f t="shared" si="30"/>
        <v>1</v>
      </c>
      <c r="AA36" s="8">
        <f t="shared" si="31"/>
        <v>1</v>
      </c>
      <c r="AB36" s="8">
        <f t="shared" si="32"/>
        <v>1</v>
      </c>
    </row>
    <row r="38" spans="1:28" x14ac:dyDescent="0.2">
      <c r="A38" s="1" t="s">
        <v>218</v>
      </c>
    </row>
  </sheetData>
  <mergeCells count="8">
    <mergeCell ref="AB3:AB4"/>
    <mergeCell ref="L1:AB1"/>
    <mergeCell ref="L2:AB2"/>
    <mergeCell ref="L22:AA22"/>
    <mergeCell ref="A22:I22"/>
    <mergeCell ref="J3:J4"/>
    <mergeCell ref="A1:J1"/>
    <mergeCell ref="A2:J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ED544-9AC7-49FF-BAC3-B619217CB8BA}">
  <dimension ref="A1:L38"/>
  <sheetViews>
    <sheetView workbookViewId="0">
      <selection sqref="A1:L1"/>
    </sheetView>
  </sheetViews>
  <sheetFormatPr baseColWidth="10" defaultRowHeight="12.75" x14ac:dyDescent="0.2"/>
  <cols>
    <col min="1" max="1" width="25.85546875" style="1" bestFit="1" customWidth="1"/>
    <col min="2" max="12" width="11.42578125" style="2"/>
    <col min="13" max="16384" width="11.42578125" style="1"/>
  </cols>
  <sheetData>
    <row r="1" spans="1:12" ht="15" x14ac:dyDescent="0.2">
      <c r="A1" s="101" t="s">
        <v>204</v>
      </c>
      <c r="B1" s="101"/>
      <c r="C1" s="101"/>
      <c r="D1" s="101"/>
      <c r="E1" s="101"/>
      <c r="F1" s="101"/>
      <c r="G1" s="101"/>
      <c r="H1" s="101"/>
      <c r="I1" s="101"/>
      <c r="J1" s="101"/>
      <c r="K1" s="101"/>
      <c r="L1" s="101"/>
    </row>
    <row r="2" spans="1:12" ht="15" x14ac:dyDescent="0.2">
      <c r="A2" s="102" t="s">
        <v>485</v>
      </c>
      <c r="B2" s="102"/>
      <c r="C2" s="102"/>
      <c r="D2" s="102"/>
      <c r="E2" s="102"/>
      <c r="F2" s="102"/>
      <c r="G2" s="102"/>
      <c r="H2" s="102"/>
      <c r="I2" s="102"/>
      <c r="J2" s="102"/>
      <c r="K2" s="102"/>
      <c r="L2" s="102"/>
    </row>
    <row r="3" spans="1:12" ht="25.5" x14ac:dyDescent="0.2">
      <c r="A3" s="3" t="s">
        <v>178</v>
      </c>
      <c r="B3" s="14" t="s">
        <v>149</v>
      </c>
      <c r="C3" s="14" t="s">
        <v>87</v>
      </c>
      <c r="D3" s="14" t="s">
        <v>115</v>
      </c>
      <c r="E3" s="14" t="s">
        <v>115</v>
      </c>
      <c r="F3" s="14" t="s">
        <v>202</v>
      </c>
      <c r="G3" s="14" t="s">
        <v>123</v>
      </c>
      <c r="H3" s="14" t="s">
        <v>119</v>
      </c>
      <c r="I3" s="14" t="s">
        <v>104</v>
      </c>
      <c r="J3" s="14" t="s">
        <v>112</v>
      </c>
      <c r="K3" s="14" t="s">
        <v>203</v>
      </c>
      <c r="L3" s="14" t="s">
        <v>480</v>
      </c>
    </row>
    <row r="4" spans="1:12" x14ac:dyDescent="0.2">
      <c r="A4" s="3" t="s">
        <v>176</v>
      </c>
      <c r="B4" s="3" t="s">
        <v>102</v>
      </c>
      <c r="C4" s="3" t="s">
        <v>89</v>
      </c>
      <c r="D4" s="3" t="s">
        <v>117</v>
      </c>
      <c r="E4" s="3" t="s">
        <v>118</v>
      </c>
      <c r="F4" s="3" t="s">
        <v>90</v>
      </c>
      <c r="G4" s="3" t="s">
        <v>124</v>
      </c>
      <c r="H4" s="3" t="s">
        <v>109</v>
      </c>
      <c r="I4" s="3" t="s">
        <v>99</v>
      </c>
      <c r="J4" s="3" t="s">
        <v>158</v>
      </c>
      <c r="K4" s="3" t="s">
        <v>106</v>
      </c>
      <c r="L4" s="3" t="s">
        <v>109</v>
      </c>
    </row>
    <row r="5" spans="1:12" x14ac:dyDescent="0.2">
      <c r="A5" s="10" t="s">
        <v>163</v>
      </c>
      <c r="B5" s="11">
        <v>2314378</v>
      </c>
      <c r="C5" s="11">
        <v>843222</v>
      </c>
      <c r="D5" s="11">
        <v>848442</v>
      </c>
      <c r="E5" s="11">
        <v>214696</v>
      </c>
      <c r="F5" s="11">
        <v>339183</v>
      </c>
      <c r="G5" s="11">
        <v>1062189</v>
      </c>
      <c r="H5" s="11">
        <v>4509230</v>
      </c>
      <c r="I5" s="11">
        <v>8894278</v>
      </c>
      <c r="J5" s="11">
        <v>1126111</v>
      </c>
      <c r="K5" s="11">
        <v>7709252</v>
      </c>
      <c r="L5" s="11">
        <v>4262372.75</v>
      </c>
    </row>
    <row r="6" spans="1:12" x14ac:dyDescent="0.2">
      <c r="A6" s="10" t="s">
        <v>164</v>
      </c>
      <c r="B6" s="11">
        <v>203111.5</v>
      </c>
      <c r="C6" s="11">
        <v>0</v>
      </c>
      <c r="D6" s="11">
        <v>372809</v>
      </c>
      <c r="E6" s="11">
        <v>94338</v>
      </c>
      <c r="F6" s="11">
        <v>86484.5</v>
      </c>
      <c r="G6" s="11">
        <v>1641535</v>
      </c>
      <c r="H6" s="11">
        <v>4495</v>
      </c>
      <c r="I6" s="11">
        <v>191568</v>
      </c>
      <c r="J6" s="11">
        <v>177081</v>
      </c>
      <c r="K6" s="11">
        <v>459823</v>
      </c>
      <c r="L6" s="11">
        <v>22526.25</v>
      </c>
    </row>
    <row r="7" spans="1:12" x14ac:dyDescent="0.2">
      <c r="A7" s="10" t="s">
        <v>165</v>
      </c>
      <c r="B7" s="11">
        <v>8210242.5</v>
      </c>
      <c r="C7" s="11">
        <v>190830</v>
      </c>
      <c r="D7" s="11">
        <v>1047280</v>
      </c>
      <c r="E7" s="11">
        <v>265011</v>
      </c>
      <c r="F7" s="11">
        <v>1071144.5</v>
      </c>
      <c r="G7" s="11">
        <v>4591247</v>
      </c>
      <c r="H7" s="11">
        <v>17459347</v>
      </c>
      <c r="I7" s="11">
        <v>4197251</v>
      </c>
      <c r="J7" s="11">
        <v>11137037</v>
      </c>
      <c r="K7" s="11">
        <v>3396723</v>
      </c>
      <c r="L7" s="11">
        <v>11941414.5</v>
      </c>
    </row>
    <row r="8" spans="1:12" x14ac:dyDescent="0.2">
      <c r="A8" s="10" t="s">
        <v>166</v>
      </c>
      <c r="B8" s="11">
        <v>1842476.5</v>
      </c>
      <c r="C8" s="11">
        <v>5124652</v>
      </c>
      <c r="D8" s="11">
        <v>1384179</v>
      </c>
      <c r="E8" s="11">
        <v>350262</v>
      </c>
      <c r="F8" s="11">
        <v>517429.5</v>
      </c>
      <c r="G8" s="11">
        <v>3627700</v>
      </c>
      <c r="H8" s="11">
        <v>2659872</v>
      </c>
      <c r="I8" s="11">
        <v>2255404</v>
      </c>
      <c r="J8" s="11">
        <v>294869</v>
      </c>
      <c r="K8" s="11">
        <v>4581028</v>
      </c>
      <c r="L8" s="11">
        <v>3376770.5</v>
      </c>
    </row>
    <row r="9" spans="1:12" x14ac:dyDescent="0.2">
      <c r="A9" s="10" t="s">
        <v>167</v>
      </c>
      <c r="B9" s="11">
        <v>0</v>
      </c>
      <c r="C9" s="11">
        <v>0</v>
      </c>
      <c r="D9" s="11">
        <v>0</v>
      </c>
      <c r="E9" s="11">
        <v>0</v>
      </c>
      <c r="F9" s="11">
        <v>0</v>
      </c>
      <c r="G9" s="11">
        <v>6548264</v>
      </c>
      <c r="H9" s="11">
        <v>0</v>
      </c>
      <c r="I9" s="11">
        <v>0</v>
      </c>
      <c r="J9" s="11">
        <v>0</v>
      </c>
      <c r="K9" s="11">
        <v>0</v>
      </c>
      <c r="L9" s="11">
        <v>0</v>
      </c>
    </row>
    <row r="10" spans="1:12" x14ac:dyDescent="0.2">
      <c r="A10" s="10" t="s">
        <v>168</v>
      </c>
      <c r="B10" s="11">
        <v>16489397</v>
      </c>
      <c r="C10" s="11">
        <v>5377041</v>
      </c>
      <c r="D10" s="11">
        <v>9010431</v>
      </c>
      <c r="E10" s="11">
        <v>2280062</v>
      </c>
      <c r="F10" s="11">
        <v>6958145.5</v>
      </c>
      <c r="G10" s="11">
        <v>11139989</v>
      </c>
      <c r="H10" s="11">
        <v>20424280</v>
      </c>
      <c r="I10" s="11">
        <v>3014771</v>
      </c>
      <c r="J10" s="11">
        <v>13788476</v>
      </c>
      <c r="K10" s="11">
        <v>4654821</v>
      </c>
      <c r="L10" s="11">
        <v>22463256.75</v>
      </c>
    </row>
    <row r="11" spans="1:12" x14ac:dyDescent="0.2">
      <c r="A11" s="10" t="s">
        <v>169</v>
      </c>
      <c r="B11" s="11">
        <v>2051994.5</v>
      </c>
      <c r="C11" s="11">
        <v>0</v>
      </c>
      <c r="D11" s="11">
        <v>406265</v>
      </c>
      <c r="E11" s="11">
        <v>102804</v>
      </c>
      <c r="F11" s="11">
        <v>94246</v>
      </c>
      <c r="G11" s="11">
        <v>0</v>
      </c>
      <c r="H11" s="11">
        <v>0</v>
      </c>
      <c r="I11" s="11">
        <v>0</v>
      </c>
      <c r="J11" s="11">
        <v>789262</v>
      </c>
      <c r="K11" s="11">
        <v>0</v>
      </c>
      <c r="L11" s="11">
        <v>186435.5</v>
      </c>
    </row>
    <row r="12" spans="1:12" x14ac:dyDescent="0.2">
      <c r="A12" s="10" t="s">
        <v>170</v>
      </c>
      <c r="B12" s="11">
        <v>614478</v>
      </c>
      <c r="C12" s="11">
        <v>2648219</v>
      </c>
      <c r="D12" s="11">
        <v>317666</v>
      </c>
      <c r="E12" s="11">
        <v>80384</v>
      </c>
      <c r="F12" s="11">
        <v>3914430.5</v>
      </c>
      <c r="G12" s="11">
        <v>1282168</v>
      </c>
      <c r="H12" s="11">
        <v>2185266</v>
      </c>
      <c r="I12" s="11">
        <v>2601715</v>
      </c>
      <c r="J12" s="11">
        <v>381663</v>
      </c>
      <c r="K12" s="11">
        <v>8911247</v>
      </c>
      <c r="L12" s="11">
        <v>7898145.75</v>
      </c>
    </row>
    <row r="13" spans="1:12" x14ac:dyDescent="0.2">
      <c r="A13" s="12" t="s">
        <v>174</v>
      </c>
      <c r="B13" s="12">
        <f>SUM(B5:B12)</f>
        <v>31726078</v>
      </c>
      <c r="C13" s="12">
        <f t="shared" ref="C13:H13" si="0">SUM(C5:C12)</f>
        <v>14183964</v>
      </c>
      <c r="D13" s="12">
        <f t="shared" si="0"/>
        <v>13387072</v>
      </c>
      <c r="E13" s="12">
        <f t="shared" si="0"/>
        <v>3387557</v>
      </c>
      <c r="F13" s="12">
        <f t="shared" si="0"/>
        <v>12981063.5</v>
      </c>
      <c r="G13" s="12">
        <f t="shared" si="0"/>
        <v>29893092</v>
      </c>
      <c r="H13" s="3">
        <f t="shared" si="0"/>
        <v>47242490</v>
      </c>
      <c r="I13" s="3">
        <f>SUM(I5:I12)</f>
        <v>21154987</v>
      </c>
      <c r="J13" s="3">
        <f t="shared" ref="J13:L13" si="1">SUM(J5:J12)</f>
        <v>27694499</v>
      </c>
      <c r="K13" s="3">
        <f t="shared" si="1"/>
        <v>29712894</v>
      </c>
      <c r="L13" s="3">
        <f t="shared" si="1"/>
        <v>50150922</v>
      </c>
    </row>
    <row r="14" spans="1:12" x14ac:dyDescent="0.2">
      <c r="A14" s="10" t="s">
        <v>171</v>
      </c>
      <c r="B14" s="11">
        <v>951859.5</v>
      </c>
      <c r="C14" s="11">
        <v>931175</v>
      </c>
      <c r="D14" s="11">
        <v>509070</v>
      </c>
      <c r="E14" s="11">
        <v>128777</v>
      </c>
      <c r="F14" s="11">
        <v>419082.5</v>
      </c>
      <c r="G14" s="11">
        <v>736724</v>
      </c>
      <c r="H14" s="11">
        <v>447317</v>
      </c>
      <c r="I14" s="11">
        <v>92915</v>
      </c>
      <c r="J14" s="11">
        <v>132309</v>
      </c>
      <c r="K14" s="11">
        <v>626365</v>
      </c>
      <c r="L14" s="11">
        <v>2210090</v>
      </c>
    </row>
    <row r="15" spans="1:12" x14ac:dyDescent="0.2">
      <c r="A15" s="10" t="s">
        <v>172</v>
      </c>
      <c r="B15" s="11">
        <v>735757.5</v>
      </c>
      <c r="C15" s="11">
        <v>455790</v>
      </c>
      <c r="D15" s="11">
        <v>186116</v>
      </c>
      <c r="E15" s="11">
        <v>47096</v>
      </c>
      <c r="F15" s="11">
        <v>205145</v>
      </c>
      <c r="G15" s="11">
        <v>912362</v>
      </c>
      <c r="H15" s="11">
        <v>217056</v>
      </c>
      <c r="I15" s="11">
        <v>1843203</v>
      </c>
      <c r="J15" s="11">
        <v>1319009</v>
      </c>
      <c r="K15" s="11">
        <v>1927335</v>
      </c>
      <c r="L15" s="11">
        <v>379301</v>
      </c>
    </row>
    <row r="16" spans="1:12" x14ac:dyDescent="0.2">
      <c r="A16" s="10" t="s">
        <v>173</v>
      </c>
      <c r="B16" s="11">
        <v>1899273</v>
      </c>
      <c r="C16" s="11">
        <v>3201876</v>
      </c>
      <c r="D16" s="11">
        <v>129025</v>
      </c>
      <c r="E16" s="11">
        <v>32649</v>
      </c>
      <c r="F16" s="11">
        <v>5718080.5</v>
      </c>
      <c r="G16" s="11">
        <v>463025</v>
      </c>
      <c r="H16" s="11">
        <v>106203</v>
      </c>
      <c r="I16" s="11">
        <v>348423</v>
      </c>
      <c r="J16" s="11">
        <v>0</v>
      </c>
      <c r="K16" s="11">
        <v>364326</v>
      </c>
      <c r="L16" s="11">
        <v>590955.5</v>
      </c>
    </row>
    <row r="17" spans="1:12" x14ac:dyDescent="0.2">
      <c r="A17" s="12" t="s">
        <v>175</v>
      </c>
      <c r="B17" s="12">
        <f>SUM(B14:B16)</f>
        <v>3586890</v>
      </c>
      <c r="C17" s="12">
        <f t="shared" ref="C17:H17" si="2">SUM(C14:C16)</f>
        <v>4588841</v>
      </c>
      <c r="D17" s="12">
        <f t="shared" si="2"/>
        <v>824211</v>
      </c>
      <c r="E17" s="12">
        <f t="shared" si="2"/>
        <v>208522</v>
      </c>
      <c r="F17" s="12">
        <f t="shared" si="2"/>
        <v>6342308</v>
      </c>
      <c r="G17" s="12">
        <f t="shared" si="2"/>
        <v>2112111</v>
      </c>
      <c r="H17" s="3">
        <f t="shared" si="2"/>
        <v>770576</v>
      </c>
      <c r="I17" s="3">
        <f>SUM(I14:I16)</f>
        <v>2284541</v>
      </c>
      <c r="J17" s="3">
        <f t="shared" ref="J17:L17" si="3">SUM(J14:J16)</f>
        <v>1451318</v>
      </c>
      <c r="K17" s="3">
        <f t="shared" si="3"/>
        <v>2918026</v>
      </c>
      <c r="L17" s="3">
        <f t="shared" si="3"/>
        <v>3180346.5</v>
      </c>
    </row>
    <row r="18" spans="1:12" x14ac:dyDescent="0.2">
      <c r="A18" s="12" t="s">
        <v>3</v>
      </c>
      <c r="B18" s="12">
        <f>+B13+B17</f>
        <v>35312968</v>
      </c>
      <c r="C18" s="12">
        <f t="shared" ref="C18:H18" si="4">+C13+C17</f>
        <v>18772805</v>
      </c>
      <c r="D18" s="12">
        <f t="shared" si="4"/>
        <v>14211283</v>
      </c>
      <c r="E18" s="12">
        <f t="shared" si="4"/>
        <v>3596079</v>
      </c>
      <c r="F18" s="12">
        <f t="shared" si="4"/>
        <v>19323371.5</v>
      </c>
      <c r="G18" s="12">
        <f t="shared" si="4"/>
        <v>32005203</v>
      </c>
      <c r="H18" s="3">
        <f t="shared" si="4"/>
        <v>48013066</v>
      </c>
      <c r="I18" s="3">
        <f>+I13+I17</f>
        <v>23439528</v>
      </c>
      <c r="J18" s="3">
        <f t="shared" ref="J18:L18" si="5">+J13+J17</f>
        <v>29145817</v>
      </c>
      <c r="K18" s="3">
        <f t="shared" si="5"/>
        <v>32630920</v>
      </c>
      <c r="L18" s="3">
        <f t="shared" si="5"/>
        <v>53331268.5</v>
      </c>
    </row>
    <row r="19" spans="1:12" x14ac:dyDescent="0.2">
      <c r="A19" s="10" t="s">
        <v>4</v>
      </c>
      <c r="B19" s="11">
        <v>14374</v>
      </c>
      <c r="C19" s="11">
        <v>432</v>
      </c>
      <c r="D19" s="11">
        <v>2216</v>
      </c>
      <c r="E19" s="11">
        <v>561</v>
      </c>
      <c r="F19" s="11">
        <v>3920</v>
      </c>
      <c r="G19" s="11">
        <v>567</v>
      </c>
      <c r="H19" s="11">
        <v>11922</v>
      </c>
      <c r="I19" s="11">
        <v>1458</v>
      </c>
      <c r="J19" s="11">
        <v>3218</v>
      </c>
      <c r="K19" s="11">
        <v>1525</v>
      </c>
      <c r="L19" s="11">
        <v>17110</v>
      </c>
    </row>
    <row r="20" spans="1:12" x14ac:dyDescent="0.2">
      <c r="A20" s="10" t="s">
        <v>5</v>
      </c>
      <c r="B20" s="11">
        <v>12</v>
      </c>
      <c r="C20" s="11">
        <v>3</v>
      </c>
      <c r="D20" s="11">
        <v>3</v>
      </c>
      <c r="E20" s="11">
        <v>2</v>
      </c>
      <c r="F20" s="11">
        <v>4</v>
      </c>
      <c r="G20" s="11">
        <v>1</v>
      </c>
      <c r="H20" s="11">
        <v>4</v>
      </c>
      <c r="I20" s="11">
        <v>1</v>
      </c>
      <c r="J20" s="11">
        <v>32</v>
      </c>
      <c r="K20" s="11">
        <v>3</v>
      </c>
      <c r="L20" s="11">
        <v>264</v>
      </c>
    </row>
    <row r="22" spans="1:12" x14ac:dyDescent="0.2">
      <c r="A22" s="103" t="s">
        <v>179</v>
      </c>
      <c r="B22" s="103"/>
      <c r="C22" s="103"/>
      <c r="D22" s="103"/>
      <c r="E22" s="103"/>
      <c r="F22" s="103"/>
      <c r="G22" s="103"/>
      <c r="H22" s="103"/>
      <c r="I22" s="103"/>
      <c r="J22" s="103"/>
      <c r="K22" s="103"/>
      <c r="L22" s="103"/>
    </row>
    <row r="23" spans="1:12" x14ac:dyDescent="0.2">
      <c r="A23" s="4" t="s">
        <v>180</v>
      </c>
      <c r="B23" s="5">
        <f t="shared" ref="B23:B36" si="6">+B5/$B$18</f>
        <v>6.5539039369333099E-2</v>
      </c>
      <c r="C23" s="5">
        <f>+C5/$C$18</f>
        <v>4.4917208696302974E-2</v>
      </c>
      <c r="D23" s="5">
        <f>+D5/$D$18</f>
        <v>5.9701998756903227E-2</v>
      </c>
      <c r="E23" s="5">
        <f>+E5/$E$18</f>
        <v>5.9702804081890305E-2</v>
      </c>
      <c r="F23" s="5">
        <f>+F5/$F$18</f>
        <v>1.7552992758018443E-2</v>
      </c>
      <c r="G23" s="5">
        <f>+G5/$G$18</f>
        <v>3.3188010086984916E-2</v>
      </c>
      <c r="H23" s="5">
        <f>+H5/$H$18</f>
        <v>9.3916726751005652E-2</v>
      </c>
      <c r="I23" s="5">
        <f>+I5/$I$18</f>
        <v>0.37945636106665631</v>
      </c>
      <c r="J23" s="5">
        <f>+J5/$J$18</f>
        <v>3.8637139593650782E-2</v>
      </c>
      <c r="K23" s="5">
        <f>+K5/$K$18</f>
        <v>0.23625604181555407</v>
      </c>
      <c r="L23" s="5">
        <f>+L5/$L$18</f>
        <v>7.9922583315264667E-2</v>
      </c>
    </row>
    <row r="24" spans="1:12" x14ac:dyDescent="0.2">
      <c r="A24" s="6" t="s">
        <v>181</v>
      </c>
      <c r="B24" s="5">
        <f t="shared" si="6"/>
        <v>5.7517538599417646E-3</v>
      </c>
      <c r="C24" s="5">
        <f t="shared" ref="C24:C36" si="7">+C6/$C$18</f>
        <v>0</v>
      </c>
      <c r="D24" s="5">
        <f t="shared" ref="D24:D36" si="8">+D6/$D$18</f>
        <v>2.6233310532201772E-2</v>
      </c>
      <c r="E24" s="5">
        <f t="shared" ref="E24:E36" si="9">+E6/$E$18</f>
        <v>2.6233572732968325E-2</v>
      </c>
      <c r="F24" s="5">
        <f t="shared" ref="F24:F36" si="10">+F6/$F$18</f>
        <v>4.4756423587881651E-3</v>
      </c>
      <c r="G24" s="5">
        <f t="shared" ref="G24:G36" si="11">+G6/$G$18</f>
        <v>5.1289629376823513E-2</v>
      </c>
      <c r="H24" s="5">
        <f t="shared" ref="H24:H36" si="12">+H6/$H$18</f>
        <v>9.3620349094140329E-5</v>
      </c>
      <c r="I24" s="5">
        <f t="shared" ref="I24:I36" si="13">+I6/$I$18</f>
        <v>8.1728608186990796E-3</v>
      </c>
      <c r="J24" s="5">
        <f t="shared" ref="J24:J36" si="14">+J6/$J$18</f>
        <v>6.0756917536399823E-3</v>
      </c>
      <c r="K24" s="5">
        <f t="shared" ref="K24:K36" si="15">+K6/$K$18</f>
        <v>1.4091634560104344E-2</v>
      </c>
      <c r="L24" s="5">
        <f t="shared" ref="L24:L36" si="16">+L6/$L$18</f>
        <v>4.2238354034275407E-4</v>
      </c>
    </row>
    <row r="25" spans="1:12" x14ac:dyDescent="0.2">
      <c r="A25" s="6" t="s">
        <v>182</v>
      </c>
      <c r="B25" s="5">
        <f t="shared" si="6"/>
        <v>0.23249936114121023</v>
      </c>
      <c r="C25" s="5">
        <f t="shared" si="7"/>
        <v>1.0165236361854289E-2</v>
      </c>
      <c r="D25" s="5">
        <f t="shared" si="8"/>
        <v>7.3693557436017562E-2</v>
      </c>
      <c r="E25" s="5">
        <f t="shared" si="9"/>
        <v>7.3694432185722289E-2</v>
      </c>
      <c r="F25" s="5">
        <f t="shared" si="10"/>
        <v>5.5432588459006754E-2</v>
      </c>
      <c r="G25" s="5">
        <f t="shared" si="11"/>
        <v>0.14345314416534086</v>
      </c>
      <c r="H25" s="5">
        <f t="shared" si="12"/>
        <v>0.36363741069982908</v>
      </c>
      <c r="I25" s="5">
        <f t="shared" si="13"/>
        <v>0.17906721500535336</v>
      </c>
      <c r="J25" s="5">
        <f t="shared" si="14"/>
        <v>0.3821144214279531</v>
      </c>
      <c r="K25" s="5">
        <f t="shared" si="15"/>
        <v>0.10409522624553644</v>
      </c>
      <c r="L25" s="5">
        <f t="shared" si="16"/>
        <v>0.22391019069797674</v>
      </c>
    </row>
    <row r="26" spans="1:12" x14ac:dyDescent="0.2">
      <c r="A26" s="6" t="s">
        <v>183</v>
      </c>
      <c r="B26" s="5">
        <f t="shared" si="6"/>
        <v>5.2175634174958047E-2</v>
      </c>
      <c r="C26" s="5">
        <f t="shared" si="7"/>
        <v>0.27298275350966467</v>
      </c>
      <c r="D26" s="5">
        <f t="shared" si="8"/>
        <v>9.7400002519125117E-2</v>
      </c>
      <c r="E26" s="5">
        <f t="shared" si="9"/>
        <v>9.7401086016185967E-2</v>
      </c>
      <c r="F26" s="5">
        <f t="shared" si="10"/>
        <v>2.6777392340668914E-2</v>
      </c>
      <c r="G26" s="5">
        <f t="shared" si="11"/>
        <v>0.11334719545443908</v>
      </c>
      <c r="H26" s="5">
        <f t="shared" si="12"/>
        <v>5.5398919952331309E-2</v>
      </c>
      <c r="I26" s="5">
        <f t="shared" si="13"/>
        <v>9.6222244748273095E-2</v>
      </c>
      <c r="J26" s="5">
        <f t="shared" si="14"/>
        <v>1.0117026398676695E-2</v>
      </c>
      <c r="K26" s="5">
        <f t="shared" si="15"/>
        <v>0.14038917689112046</v>
      </c>
      <c r="L26" s="5">
        <f t="shared" si="16"/>
        <v>6.3316898228287968E-2</v>
      </c>
    </row>
    <row r="27" spans="1:12" x14ac:dyDescent="0.2">
      <c r="A27" s="6" t="s">
        <v>184</v>
      </c>
      <c r="B27" s="5">
        <f t="shared" si="6"/>
        <v>0</v>
      </c>
      <c r="C27" s="5">
        <f t="shared" si="7"/>
        <v>0</v>
      </c>
      <c r="D27" s="5">
        <f t="shared" si="8"/>
        <v>0</v>
      </c>
      <c r="E27" s="5">
        <f t="shared" si="9"/>
        <v>0</v>
      </c>
      <c r="F27" s="5">
        <f t="shared" si="10"/>
        <v>0</v>
      </c>
      <c r="G27" s="5">
        <f t="shared" si="11"/>
        <v>0.20459998332146181</v>
      </c>
      <c r="H27" s="5">
        <f t="shared" si="12"/>
        <v>0</v>
      </c>
      <c r="I27" s="5">
        <f t="shared" si="13"/>
        <v>0</v>
      </c>
      <c r="J27" s="5">
        <f t="shared" si="14"/>
        <v>0</v>
      </c>
      <c r="K27" s="5">
        <f t="shared" si="15"/>
        <v>0</v>
      </c>
      <c r="L27" s="5">
        <f t="shared" si="16"/>
        <v>0</v>
      </c>
    </row>
    <row r="28" spans="1:12" x14ac:dyDescent="0.2">
      <c r="A28" s="6" t="s">
        <v>185</v>
      </c>
      <c r="B28" s="5">
        <f t="shared" si="6"/>
        <v>0.46695018668495947</v>
      </c>
      <c r="C28" s="5">
        <f t="shared" si="7"/>
        <v>0.28642714820720716</v>
      </c>
      <c r="D28" s="5">
        <f t="shared" si="8"/>
        <v>0.63403360555130739</v>
      </c>
      <c r="E28" s="5">
        <f t="shared" si="9"/>
        <v>0.63404113202184931</v>
      </c>
      <c r="F28" s="5">
        <f t="shared" si="10"/>
        <v>0.36008961997133887</v>
      </c>
      <c r="G28" s="5">
        <f t="shared" si="11"/>
        <v>0.34806806255845341</v>
      </c>
      <c r="H28" s="5">
        <f t="shared" si="12"/>
        <v>0.42539003861990399</v>
      </c>
      <c r="I28" s="5">
        <f t="shared" si="13"/>
        <v>0.12861910017983297</v>
      </c>
      <c r="J28" s="5">
        <f t="shared" si="14"/>
        <v>0.47308593202242366</v>
      </c>
      <c r="K28" s="5">
        <f t="shared" si="15"/>
        <v>0.14265062094479714</v>
      </c>
      <c r="L28" s="5">
        <f t="shared" si="16"/>
        <v>0.42120237117555154</v>
      </c>
    </row>
    <row r="29" spans="1:12" x14ac:dyDescent="0.2">
      <c r="A29" s="6" t="s">
        <v>186</v>
      </c>
      <c r="B29" s="5">
        <f t="shared" si="6"/>
        <v>5.8108808639364441E-2</v>
      </c>
      <c r="C29" s="5">
        <f t="shared" si="7"/>
        <v>0</v>
      </c>
      <c r="D29" s="5">
        <f t="shared" si="8"/>
        <v>2.8587496287281029E-2</v>
      </c>
      <c r="E29" s="5">
        <f t="shared" si="9"/>
        <v>2.858780354936585E-2</v>
      </c>
      <c r="F29" s="5">
        <f t="shared" si="10"/>
        <v>4.8773062195693953E-3</v>
      </c>
      <c r="G29" s="5">
        <f t="shared" si="11"/>
        <v>0</v>
      </c>
      <c r="H29" s="5">
        <f t="shared" si="12"/>
        <v>0</v>
      </c>
      <c r="I29" s="5">
        <f t="shared" si="13"/>
        <v>0</v>
      </c>
      <c r="J29" s="5">
        <f t="shared" si="14"/>
        <v>2.7079769285589077E-2</v>
      </c>
      <c r="K29" s="5">
        <f t="shared" si="15"/>
        <v>0</v>
      </c>
      <c r="L29" s="5">
        <f t="shared" si="16"/>
        <v>3.4958009671193177E-3</v>
      </c>
    </row>
    <row r="30" spans="1:12" x14ac:dyDescent="0.2">
      <c r="A30" s="6" t="s">
        <v>187</v>
      </c>
      <c r="B30" s="5">
        <f t="shared" si="6"/>
        <v>1.7400916286617427E-2</v>
      </c>
      <c r="C30" s="5">
        <f t="shared" si="7"/>
        <v>0.14106677185428604</v>
      </c>
      <c r="D30" s="5">
        <f t="shared" si="8"/>
        <v>2.235308381375559E-2</v>
      </c>
      <c r="E30" s="5">
        <f t="shared" si="9"/>
        <v>2.235323528765636E-2</v>
      </c>
      <c r="F30" s="5">
        <f t="shared" si="10"/>
        <v>0.20257492332536275</v>
      </c>
      <c r="G30" s="5">
        <f t="shared" si="11"/>
        <v>4.0061236293361425E-2</v>
      </c>
      <c r="H30" s="5">
        <f t="shared" si="12"/>
        <v>4.5513985713805487E-2</v>
      </c>
      <c r="I30" s="5">
        <f t="shared" si="13"/>
        <v>0.11099690232670215</v>
      </c>
      <c r="J30" s="5">
        <f t="shared" si="14"/>
        <v>1.3094949439914483E-2</v>
      </c>
      <c r="K30" s="5">
        <f t="shared" si="15"/>
        <v>0.27309211631176811</v>
      </c>
      <c r="L30" s="5">
        <f t="shared" si="16"/>
        <v>0.14809596644040071</v>
      </c>
    </row>
    <row r="31" spans="1:12" x14ac:dyDescent="0.2">
      <c r="A31" s="7" t="s">
        <v>188</v>
      </c>
      <c r="B31" s="8">
        <f t="shared" si="6"/>
        <v>0.89842570015638445</v>
      </c>
      <c r="C31" s="8">
        <f t="shared" si="7"/>
        <v>0.75555911862931513</v>
      </c>
      <c r="D31" s="8">
        <f t="shared" si="8"/>
        <v>0.94200305489659164</v>
      </c>
      <c r="E31" s="8">
        <f t="shared" si="9"/>
        <v>0.94201406587563841</v>
      </c>
      <c r="F31" s="8">
        <f t="shared" si="10"/>
        <v>0.67178046543275327</v>
      </c>
      <c r="G31" s="8">
        <f t="shared" si="11"/>
        <v>0.93400726125686506</v>
      </c>
      <c r="H31" s="8">
        <f t="shared" si="12"/>
        <v>0.98395070208596969</v>
      </c>
      <c r="I31" s="8">
        <f t="shared" si="13"/>
        <v>0.90253468414551696</v>
      </c>
      <c r="J31" s="8">
        <f t="shared" si="14"/>
        <v>0.9502049299218478</v>
      </c>
      <c r="K31" s="8">
        <f t="shared" si="15"/>
        <v>0.91057481676888052</v>
      </c>
      <c r="L31" s="8">
        <f t="shared" si="16"/>
        <v>0.94036619436494373</v>
      </c>
    </row>
    <row r="32" spans="1:12" x14ac:dyDescent="0.2">
      <c r="A32" s="6" t="s">
        <v>189</v>
      </c>
      <c r="B32" s="5">
        <f t="shared" si="6"/>
        <v>2.6954956037679983E-2</v>
      </c>
      <c r="C32" s="5">
        <f t="shared" si="7"/>
        <v>4.9602336997587732E-2</v>
      </c>
      <c r="D32" s="5">
        <f t="shared" si="8"/>
        <v>3.5821537013934632E-2</v>
      </c>
      <c r="E32" s="5">
        <f t="shared" si="9"/>
        <v>3.5810392374583541E-2</v>
      </c>
      <c r="F32" s="5">
        <f t="shared" si="10"/>
        <v>2.1687856076254602E-2</v>
      </c>
      <c r="G32" s="5">
        <f t="shared" si="11"/>
        <v>2.3018882273610326E-2</v>
      </c>
      <c r="H32" s="5">
        <f t="shared" si="12"/>
        <v>9.3165681191865572E-3</v>
      </c>
      <c r="I32" s="5">
        <f t="shared" si="13"/>
        <v>3.9640303337166172E-3</v>
      </c>
      <c r="J32" s="5">
        <f t="shared" si="14"/>
        <v>4.5395536519014035E-3</v>
      </c>
      <c r="K32" s="5">
        <f t="shared" si="15"/>
        <v>1.9195444075741658E-2</v>
      </c>
      <c r="L32" s="5">
        <f t="shared" si="16"/>
        <v>4.1440791906159138E-2</v>
      </c>
    </row>
    <row r="33" spans="1:12" x14ac:dyDescent="0.2">
      <c r="A33" s="6" t="s">
        <v>190</v>
      </c>
      <c r="B33" s="5">
        <f t="shared" si="6"/>
        <v>2.0835334486752854E-2</v>
      </c>
      <c r="C33" s="5">
        <f t="shared" si="7"/>
        <v>2.427926993328914E-2</v>
      </c>
      <c r="D33" s="5">
        <f t="shared" si="8"/>
        <v>1.3096354495227489E-2</v>
      </c>
      <c r="E33" s="5">
        <f t="shared" si="9"/>
        <v>1.3096486478745322E-2</v>
      </c>
      <c r="F33" s="5">
        <f t="shared" si="10"/>
        <v>1.0616418568571226E-2</v>
      </c>
      <c r="G33" s="5">
        <f t="shared" si="11"/>
        <v>2.8506677492406467E-2</v>
      </c>
      <c r="H33" s="5">
        <f t="shared" si="12"/>
        <v>4.5207694088938207E-3</v>
      </c>
      <c r="I33" s="5">
        <f t="shared" si="13"/>
        <v>7.863652373887392E-2</v>
      </c>
      <c r="J33" s="5">
        <f t="shared" si="14"/>
        <v>4.5255516426250808E-2</v>
      </c>
      <c r="K33" s="5">
        <f t="shared" si="15"/>
        <v>5.9064684661051539E-2</v>
      </c>
      <c r="L33" s="5">
        <f t="shared" si="16"/>
        <v>7.1121691020718924E-3</v>
      </c>
    </row>
    <row r="34" spans="1:12" x14ac:dyDescent="0.2">
      <c r="A34" s="6" t="s">
        <v>191</v>
      </c>
      <c r="B34" s="5">
        <f t="shared" si="6"/>
        <v>5.3784009319182688E-2</v>
      </c>
      <c r="C34" s="5">
        <f t="shared" si="7"/>
        <v>0.17055927443980801</v>
      </c>
      <c r="D34" s="5">
        <f t="shared" si="8"/>
        <v>9.0790535942462062E-3</v>
      </c>
      <c r="E34" s="5">
        <f t="shared" si="9"/>
        <v>9.0790552710327006E-3</v>
      </c>
      <c r="F34" s="5">
        <f t="shared" si="10"/>
        <v>0.2959152599224209</v>
      </c>
      <c r="G34" s="5">
        <f t="shared" si="11"/>
        <v>1.4467178977118189E-2</v>
      </c>
      <c r="H34" s="5">
        <f t="shared" si="12"/>
        <v>2.2119603859499411E-3</v>
      </c>
      <c r="I34" s="5">
        <f t="shared" si="13"/>
        <v>1.4864761781892536E-2</v>
      </c>
      <c r="J34" s="5">
        <f t="shared" si="14"/>
        <v>0</v>
      </c>
      <c r="K34" s="5">
        <f t="shared" si="15"/>
        <v>1.116505449432624E-2</v>
      </c>
      <c r="L34" s="5">
        <f t="shared" si="16"/>
        <v>1.1080844626825256E-2</v>
      </c>
    </row>
    <row r="35" spans="1:12" x14ac:dyDescent="0.2">
      <c r="A35" s="7" t="s">
        <v>192</v>
      </c>
      <c r="B35" s="8">
        <f t="shared" si="6"/>
        <v>0.10157429984361552</v>
      </c>
      <c r="C35" s="8">
        <f t="shared" si="7"/>
        <v>0.24444088137068487</v>
      </c>
      <c r="D35" s="8">
        <f t="shared" si="8"/>
        <v>5.7996945103408325E-2</v>
      </c>
      <c r="E35" s="8">
        <f t="shared" si="9"/>
        <v>5.7985934124361559E-2</v>
      </c>
      <c r="F35" s="8">
        <f t="shared" si="10"/>
        <v>0.32821953456724673</v>
      </c>
      <c r="G35" s="8">
        <f t="shared" si="11"/>
        <v>6.5992738743134979E-2</v>
      </c>
      <c r="H35" s="8">
        <f t="shared" si="12"/>
        <v>1.6049297914030317E-2</v>
      </c>
      <c r="I35" s="8">
        <f t="shared" si="13"/>
        <v>9.7465315854483078E-2</v>
      </c>
      <c r="J35" s="8">
        <f t="shared" si="14"/>
        <v>4.9795070078152211E-2</v>
      </c>
      <c r="K35" s="8">
        <f t="shared" si="15"/>
        <v>8.9425183231119434E-2</v>
      </c>
      <c r="L35" s="8">
        <f t="shared" si="16"/>
        <v>5.963380563505629E-2</v>
      </c>
    </row>
    <row r="36" spans="1:12" x14ac:dyDescent="0.2">
      <c r="A36" s="9" t="s">
        <v>3</v>
      </c>
      <c r="B36" s="8">
        <f t="shared" si="6"/>
        <v>1</v>
      </c>
      <c r="C36" s="8">
        <f t="shared" si="7"/>
        <v>1</v>
      </c>
      <c r="D36" s="8">
        <f t="shared" si="8"/>
        <v>1</v>
      </c>
      <c r="E36" s="8">
        <f t="shared" si="9"/>
        <v>1</v>
      </c>
      <c r="F36" s="8">
        <f t="shared" si="10"/>
        <v>1</v>
      </c>
      <c r="G36" s="8">
        <f t="shared" si="11"/>
        <v>1</v>
      </c>
      <c r="H36" s="8">
        <f t="shared" si="12"/>
        <v>1</v>
      </c>
      <c r="I36" s="8">
        <f t="shared" si="13"/>
        <v>1</v>
      </c>
      <c r="J36" s="8">
        <f t="shared" si="14"/>
        <v>1</v>
      </c>
      <c r="K36" s="8">
        <f t="shared" si="15"/>
        <v>1</v>
      </c>
      <c r="L36" s="8">
        <f t="shared" si="16"/>
        <v>1</v>
      </c>
    </row>
    <row r="38" spans="1:12" x14ac:dyDescent="0.2">
      <c r="A38" s="1" t="s">
        <v>218</v>
      </c>
    </row>
  </sheetData>
  <mergeCells count="3">
    <mergeCell ref="A22:L22"/>
    <mergeCell ref="A1:L1"/>
    <mergeCell ref="A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26387-B2B7-44D4-B911-2278D459AE3E}">
  <dimension ref="A1:S38"/>
  <sheetViews>
    <sheetView workbookViewId="0">
      <selection sqref="A1:S1"/>
    </sheetView>
  </sheetViews>
  <sheetFormatPr baseColWidth="10" defaultRowHeight="12.75" x14ac:dyDescent="0.2"/>
  <cols>
    <col min="1" max="1" width="25.85546875" style="1" bestFit="1" customWidth="1"/>
    <col min="2" max="17" width="11.42578125" style="2"/>
    <col min="18" max="16384" width="11.42578125" style="1"/>
  </cols>
  <sheetData>
    <row r="1" spans="1:19" ht="15" x14ac:dyDescent="0.2">
      <c r="A1" s="101" t="s">
        <v>212</v>
      </c>
      <c r="B1" s="101"/>
      <c r="C1" s="101"/>
      <c r="D1" s="101"/>
      <c r="E1" s="101"/>
      <c r="F1" s="101"/>
      <c r="G1" s="101"/>
      <c r="H1" s="101"/>
      <c r="I1" s="101"/>
      <c r="J1" s="101"/>
      <c r="K1" s="101"/>
      <c r="L1" s="101"/>
      <c r="M1" s="101"/>
      <c r="N1" s="101"/>
      <c r="O1" s="101"/>
      <c r="P1" s="101"/>
      <c r="Q1" s="101"/>
      <c r="R1" s="101"/>
      <c r="S1" s="101"/>
    </row>
    <row r="2" spans="1:19" ht="15" x14ac:dyDescent="0.2">
      <c r="A2" s="102" t="s">
        <v>485</v>
      </c>
      <c r="B2" s="102"/>
      <c r="C2" s="102"/>
      <c r="D2" s="102"/>
      <c r="E2" s="102"/>
      <c r="F2" s="102"/>
      <c r="G2" s="102"/>
      <c r="H2" s="102"/>
      <c r="I2" s="102"/>
      <c r="J2" s="102"/>
      <c r="K2" s="102"/>
      <c r="L2" s="102"/>
      <c r="M2" s="102"/>
      <c r="N2" s="102"/>
      <c r="O2" s="102"/>
      <c r="P2" s="102"/>
      <c r="Q2" s="102"/>
      <c r="R2" s="102"/>
      <c r="S2" s="102"/>
    </row>
    <row r="3" spans="1:19" ht="25.5" x14ac:dyDescent="0.2">
      <c r="A3" s="3" t="s">
        <v>178</v>
      </c>
      <c r="B3" s="15" t="s">
        <v>205</v>
      </c>
      <c r="C3" s="15" t="s">
        <v>60</v>
      </c>
      <c r="D3" s="15" t="s">
        <v>60</v>
      </c>
      <c r="E3" s="15" t="s">
        <v>60</v>
      </c>
      <c r="F3" s="15" t="s">
        <v>206</v>
      </c>
      <c r="G3" s="15" t="s">
        <v>207</v>
      </c>
      <c r="H3" s="15" t="s">
        <v>208</v>
      </c>
      <c r="I3" s="15" t="s">
        <v>65</v>
      </c>
      <c r="J3" s="15" t="s">
        <v>76</v>
      </c>
      <c r="K3" s="15" t="s">
        <v>48</v>
      </c>
      <c r="L3" s="15" t="s">
        <v>155</v>
      </c>
      <c r="M3" s="15" t="s">
        <v>209</v>
      </c>
      <c r="N3" s="15" t="s">
        <v>210</v>
      </c>
      <c r="O3" s="15" t="s">
        <v>211</v>
      </c>
      <c r="P3" s="15" t="s">
        <v>211</v>
      </c>
      <c r="Q3" s="15" t="s">
        <v>79</v>
      </c>
      <c r="R3" s="3" t="s">
        <v>67</v>
      </c>
      <c r="S3" s="3" t="s">
        <v>67</v>
      </c>
    </row>
    <row r="4" spans="1:19" x14ac:dyDescent="0.2">
      <c r="A4" s="3" t="s">
        <v>176</v>
      </c>
      <c r="B4" s="3" t="s">
        <v>58</v>
      </c>
      <c r="C4" s="3" t="s">
        <v>62</v>
      </c>
      <c r="D4" s="3" t="s">
        <v>61</v>
      </c>
      <c r="E4" s="3" t="s">
        <v>63</v>
      </c>
      <c r="F4" s="3" t="s">
        <v>53</v>
      </c>
      <c r="G4" s="3" t="s">
        <v>47</v>
      </c>
      <c r="H4" s="3" t="s">
        <v>37</v>
      </c>
      <c r="I4" s="3" t="s">
        <v>66</v>
      </c>
      <c r="J4" s="3" t="s">
        <v>78</v>
      </c>
      <c r="K4" s="3" t="s">
        <v>50</v>
      </c>
      <c r="L4" s="3" t="s">
        <v>59</v>
      </c>
      <c r="M4" s="3" t="s">
        <v>43</v>
      </c>
      <c r="N4" s="3" t="s">
        <v>25</v>
      </c>
      <c r="O4" s="3" t="s">
        <v>44</v>
      </c>
      <c r="P4" s="3" t="s">
        <v>35</v>
      </c>
      <c r="Q4" s="3" t="s">
        <v>80</v>
      </c>
      <c r="R4" s="3" t="s">
        <v>62</v>
      </c>
      <c r="S4" s="3" t="s">
        <v>25</v>
      </c>
    </row>
    <row r="5" spans="1:19" x14ac:dyDescent="0.2">
      <c r="A5" s="10" t="s">
        <v>163</v>
      </c>
      <c r="B5" s="11">
        <v>470123</v>
      </c>
      <c r="C5" s="11">
        <v>0</v>
      </c>
      <c r="D5" s="11">
        <v>0</v>
      </c>
      <c r="E5" s="11">
        <v>256160</v>
      </c>
      <c r="F5" s="11">
        <v>106132.33333333333</v>
      </c>
      <c r="G5" s="11">
        <v>267566.66666666669</v>
      </c>
      <c r="H5" s="11">
        <v>130209.5</v>
      </c>
      <c r="I5" s="11">
        <v>10683</v>
      </c>
      <c r="J5" s="11">
        <v>95324</v>
      </c>
      <c r="K5" s="11">
        <v>5092174</v>
      </c>
      <c r="L5" s="11">
        <v>257213</v>
      </c>
      <c r="M5" s="11">
        <v>0</v>
      </c>
      <c r="N5" s="11">
        <v>258248.66666666666</v>
      </c>
      <c r="O5" s="11">
        <v>5040</v>
      </c>
      <c r="P5" s="11">
        <v>67554.5</v>
      </c>
      <c r="Q5" s="11">
        <v>93240</v>
      </c>
      <c r="R5" s="11">
        <v>554433</v>
      </c>
      <c r="S5" s="11">
        <v>300787</v>
      </c>
    </row>
    <row r="6" spans="1:19" x14ac:dyDescent="0.2">
      <c r="A6" s="10" t="s">
        <v>164</v>
      </c>
      <c r="B6" s="11">
        <v>486214</v>
      </c>
      <c r="C6" s="11">
        <v>0</v>
      </c>
      <c r="D6" s="11">
        <v>0</v>
      </c>
      <c r="E6" s="11">
        <v>0</v>
      </c>
      <c r="F6" s="11">
        <v>76734.333333333328</v>
      </c>
      <c r="G6" s="11">
        <v>430585.33333333331</v>
      </c>
      <c r="H6" s="11">
        <v>104511</v>
      </c>
      <c r="I6" s="11">
        <v>108696</v>
      </c>
      <c r="J6" s="11">
        <v>0</v>
      </c>
      <c r="K6" s="11">
        <v>122513</v>
      </c>
      <c r="L6" s="11">
        <v>390273</v>
      </c>
      <c r="M6" s="11">
        <v>276824</v>
      </c>
      <c r="N6" s="11">
        <v>132118</v>
      </c>
      <c r="O6" s="11">
        <v>5772.5</v>
      </c>
      <c r="P6" s="11">
        <v>36792</v>
      </c>
      <c r="Q6" s="11">
        <v>61528</v>
      </c>
      <c r="R6" s="11">
        <v>2355578</v>
      </c>
      <c r="S6" s="11">
        <v>780120</v>
      </c>
    </row>
    <row r="7" spans="1:19" x14ac:dyDescent="0.2">
      <c r="A7" s="10" t="s">
        <v>165</v>
      </c>
      <c r="B7" s="11">
        <v>46336.333333333336</v>
      </c>
      <c r="C7" s="11">
        <v>135479</v>
      </c>
      <c r="D7" s="11">
        <v>163972</v>
      </c>
      <c r="E7" s="11">
        <v>43214</v>
      </c>
      <c r="F7" s="11">
        <v>24649</v>
      </c>
      <c r="G7" s="11">
        <v>635418.66666666663</v>
      </c>
      <c r="H7" s="11">
        <v>26327.75</v>
      </c>
      <c r="I7" s="11">
        <v>8701</v>
      </c>
      <c r="J7" s="11">
        <v>81245</v>
      </c>
      <c r="K7" s="11">
        <v>3502551</v>
      </c>
      <c r="L7" s="11">
        <v>255186</v>
      </c>
      <c r="M7" s="11">
        <v>395813</v>
      </c>
      <c r="N7" s="11">
        <v>7210.666666666667</v>
      </c>
      <c r="O7" s="11">
        <v>3605</v>
      </c>
      <c r="P7" s="11">
        <v>7210.5</v>
      </c>
      <c r="Q7" s="11">
        <v>14421</v>
      </c>
      <c r="R7" s="11">
        <v>68259</v>
      </c>
      <c r="S7" s="11">
        <v>79502</v>
      </c>
    </row>
    <row r="8" spans="1:19" x14ac:dyDescent="0.2">
      <c r="A8" s="10" t="s">
        <v>166</v>
      </c>
      <c r="B8" s="11">
        <v>605362.33333333337</v>
      </c>
      <c r="C8" s="11">
        <v>263736</v>
      </c>
      <c r="D8" s="11">
        <v>5943810</v>
      </c>
      <c r="E8" s="11">
        <v>604342</v>
      </c>
      <c r="F8" s="11">
        <v>488426.33333333331</v>
      </c>
      <c r="G8" s="11">
        <v>693442.66666666663</v>
      </c>
      <c r="H8" s="11">
        <v>572196</v>
      </c>
      <c r="I8" s="11">
        <v>11641</v>
      </c>
      <c r="J8" s="11">
        <v>41587</v>
      </c>
      <c r="K8" s="11">
        <v>8520643</v>
      </c>
      <c r="L8" s="11">
        <v>901592</v>
      </c>
      <c r="M8" s="11">
        <v>292097</v>
      </c>
      <c r="N8" s="11">
        <v>176955</v>
      </c>
      <c r="O8" s="11">
        <v>3326.5</v>
      </c>
      <c r="P8" s="11">
        <v>119093.5</v>
      </c>
      <c r="Q8" s="11">
        <v>140322</v>
      </c>
      <c r="R8" s="11">
        <v>201443</v>
      </c>
      <c r="S8" s="11">
        <v>188395</v>
      </c>
    </row>
    <row r="9" spans="1:19" x14ac:dyDescent="0.2">
      <c r="A9" s="10" t="s">
        <v>167</v>
      </c>
      <c r="B9" s="11">
        <v>14064</v>
      </c>
      <c r="C9" s="11">
        <v>0</v>
      </c>
      <c r="D9" s="11">
        <v>0</v>
      </c>
      <c r="E9" s="11">
        <v>0</v>
      </c>
      <c r="F9" s="11">
        <v>17000</v>
      </c>
      <c r="G9" s="11">
        <v>16966.666666666668</v>
      </c>
      <c r="H9" s="11">
        <v>12975</v>
      </c>
      <c r="I9" s="11">
        <v>0</v>
      </c>
      <c r="J9" s="11">
        <v>0</v>
      </c>
      <c r="K9" s="11">
        <v>198821</v>
      </c>
      <c r="L9" s="11">
        <v>0</v>
      </c>
      <c r="M9" s="11">
        <v>0</v>
      </c>
      <c r="N9" s="11">
        <v>14064</v>
      </c>
      <c r="O9" s="11">
        <v>0</v>
      </c>
      <c r="P9" s="11">
        <v>0</v>
      </c>
      <c r="Q9" s="11">
        <v>0</v>
      </c>
      <c r="R9" s="11">
        <v>20543</v>
      </c>
      <c r="S9" s="11">
        <v>9933</v>
      </c>
    </row>
    <row r="10" spans="1:19" x14ac:dyDescent="0.2">
      <c r="A10" s="10" t="s">
        <v>168</v>
      </c>
      <c r="B10" s="11">
        <v>1011562.3333333334</v>
      </c>
      <c r="C10" s="11">
        <v>0</v>
      </c>
      <c r="D10" s="11">
        <v>203623</v>
      </c>
      <c r="E10" s="11">
        <v>1486713</v>
      </c>
      <c r="F10" s="11">
        <v>1022832.3333333334</v>
      </c>
      <c r="G10" s="11">
        <v>889700</v>
      </c>
      <c r="H10" s="11">
        <v>1708407.5</v>
      </c>
      <c r="I10" s="11">
        <v>550000</v>
      </c>
      <c r="J10" s="11">
        <v>592347</v>
      </c>
      <c r="K10" s="11">
        <v>5685249</v>
      </c>
      <c r="L10" s="11">
        <v>1821367</v>
      </c>
      <c r="M10" s="11">
        <v>795267.5</v>
      </c>
      <c r="N10" s="11">
        <v>586775</v>
      </c>
      <c r="O10" s="11">
        <v>15500</v>
      </c>
      <c r="P10" s="11">
        <v>241000</v>
      </c>
      <c r="Q10" s="11">
        <v>332000</v>
      </c>
      <c r="R10" s="11">
        <v>4943240</v>
      </c>
      <c r="S10" s="11">
        <v>2286509</v>
      </c>
    </row>
    <row r="11" spans="1:19" x14ac:dyDescent="0.2">
      <c r="A11" s="10" t="s">
        <v>169</v>
      </c>
      <c r="B11" s="11">
        <v>437221</v>
      </c>
      <c r="C11" s="11">
        <v>0</v>
      </c>
      <c r="D11" s="11">
        <v>0</v>
      </c>
      <c r="E11" s="11">
        <v>0</v>
      </c>
      <c r="F11" s="11">
        <v>0</v>
      </c>
      <c r="G11" s="11">
        <v>0</v>
      </c>
      <c r="H11" s="11">
        <v>0</v>
      </c>
      <c r="I11" s="11">
        <v>0</v>
      </c>
      <c r="J11" s="11">
        <v>0</v>
      </c>
      <c r="K11" s="11">
        <v>2579199</v>
      </c>
      <c r="L11" s="11">
        <v>0</v>
      </c>
      <c r="M11" s="11">
        <v>0</v>
      </c>
      <c r="N11" s="11">
        <v>0</v>
      </c>
      <c r="O11" s="11">
        <v>0</v>
      </c>
      <c r="P11" s="11">
        <v>0</v>
      </c>
      <c r="Q11" s="11">
        <v>0</v>
      </c>
      <c r="R11" s="11">
        <v>0</v>
      </c>
      <c r="S11" s="11">
        <v>0</v>
      </c>
    </row>
    <row r="12" spans="1:19" x14ac:dyDescent="0.2">
      <c r="A12" s="10" t="s">
        <v>170</v>
      </c>
      <c r="B12" s="11">
        <v>0</v>
      </c>
      <c r="C12" s="11">
        <v>0</v>
      </c>
      <c r="D12" s="11">
        <v>4988146</v>
      </c>
      <c r="E12" s="11">
        <v>192125</v>
      </c>
      <c r="F12" s="11">
        <v>0</v>
      </c>
      <c r="G12" s="11">
        <v>0</v>
      </c>
      <c r="H12" s="11">
        <v>0</v>
      </c>
      <c r="I12" s="11">
        <v>0</v>
      </c>
      <c r="J12" s="11">
        <v>0</v>
      </c>
      <c r="K12" s="11">
        <v>16478496</v>
      </c>
      <c r="L12" s="11">
        <v>0</v>
      </c>
      <c r="M12" s="11">
        <v>0</v>
      </c>
      <c r="N12" s="11">
        <v>0</v>
      </c>
      <c r="O12" s="11">
        <v>0</v>
      </c>
      <c r="P12" s="11">
        <v>0</v>
      </c>
      <c r="Q12" s="11">
        <v>0</v>
      </c>
      <c r="R12" s="11">
        <v>703538</v>
      </c>
      <c r="S12" s="11">
        <v>0</v>
      </c>
    </row>
    <row r="13" spans="1:19" x14ac:dyDescent="0.2">
      <c r="A13" s="12" t="s">
        <v>174</v>
      </c>
      <c r="B13" s="3">
        <f>SUM(B5:B12)</f>
        <v>3070883</v>
      </c>
      <c r="C13" s="3">
        <f t="shared" ref="C13:Q13" si="0">SUM(C5:C12)</f>
        <v>399215</v>
      </c>
      <c r="D13" s="3">
        <f t="shared" si="0"/>
        <v>11299551</v>
      </c>
      <c r="E13" s="3">
        <f t="shared" si="0"/>
        <v>2582554</v>
      </c>
      <c r="F13" s="3">
        <f t="shared" si="0"/>
        <v>1735774.3333333335</v>
      </c>
      <c r="G13" s="3">
        <f t="shared" si="0"/>
        <v>2933680</v>
      </c>
      <c r="H13" s="3">
        <f t="shared" si="0"/>
        <v>2554626.75</v>
      </c>
      <c r="I13" s="3">
        <f t="shared" si="0"/>
        <v>689721</v>
      </c>
      <c r="J13" s="3">
        <f t="shared" si="0"/>
        <v>810503</v>
      </c>
      <c r="K13" s="3">
        <f t="shared" si="0"/>
        <v>42179646</v>
      </c>
      <c r="L13" s="3">
        <f t="shared" si="0"/>
        <v>3625631</v>
      </c>
      <c r="M13" s="3">
        <f t="shared" si="0"/>
        <v>1760001.5</v>
      </c>
      <c r="N13" s="3">
        <f t="shared" si="0"/>
        <v>1175371.3333333333</v>
      </c>
      <c r="O13" s="3">
        <f t="shared" si="0"/>
        <v>33244</v>
      </c>
      <c r="P13" s="3">
        <f t="shared" si="0"/>
        <v>471650.5</v>
      </c>
      <c r="Q13" s="3">
        <f t="shared" si="0"/>
        <v>641511</v>
      </c>
      <c r="R13" s="3">
        <f>SUM(R5:R12)</f>
        <v>8847034</v>
      </c>
      <c r="S13" s="3">
        <f>SUM(S5:S12)</f>
        <v>3645246</v>
      </c>
    </row>
    <row r="14" spans="1:19" x14ac:dyDescent="0.2">
      <c r="A14" s="10" t="s">
        <v>171</v>
      </c>
      <c r="B14" s="11">
        <v>1180930.3333333333</v>
      </c>
      <c r="C14" s="11">
        <v>16065</v>
      </c>
      <c r="D14" s="11">
        <v>67613</v>
      </c>
      <c r="E14" s="11">
        <v>1002471</v>
      </c>
      <c r="F14" s="11">
        <v>531275.66666666663</v>
      </c>
      <c r="G14" s="11">
        <v>1022017.3333333334</v>
      </c>
      <c r="H14" s="11">
        <v>670273.5</v>
      </c>
      <c r="I14" s="11">
        <v>159475</v>
      </c>
      <c r="J14" s="11">
        <v>345741</v>
      </c>
      <c r="K14" s="11">
        <v>0</v>
      </c>
      <c r="L14" s="11">
        <v>189802</v>
      </c>
      <c r="M14" s="11">
        <v>722685</v>
      </c>
      <c r="N14" s="11">
        <v>600133.66666666663</v>
      </c>
      <c r="O14" s="11">
        <v>17985</v>
      </c>
      <c r="P14" s="11">
        <v>37845.5</v>
      </c>
      <c r="Q14" s="11">
        <v>71941</v>
      </c>
      <c r="R14" s="11">
        <v>393029</v>
      </c>
      <c r="S14" s="11">
        <v>282259</v>
      </c>
    </row>
    <row r="15" spans="1:19" x14ac:dyDescent="0.2">
      <c r="A15" s="10" t="s">
        <v>172</v>
      </c>
      <c r="B15" s="11">
        <v>1417.3333333333333</v>
      </c>
      <c r="C15" s="11">
        <v>0</v>
      </c>
      <c r="D15" s="11">
        <v>0</v>
      </c>
      <c r="E15" s="11">
        <v>0</v>
      </c>
      <c r="F15" s="11">
        <v>13133.333333333334</v>
      </c>
      <c r="G15" s="11">
        <v>25515</v>
      </c>
      <c r="H15" s="11">
        <v>10125</v>
      </c>
      <c r="I15" s="11">
        <v>0</v>
      </c>
      <c r="J15" s="11">
        <v>0</v>
      </c>
      <c r="K15" s="11">
        <v>0</v>
      </c>
      <c r="L15" s="11">
        <v>251242</v>
      </c>
      <c r="M15" s="11">
        <v>0</v>
      </c>
      <c r="N15" s="11">
        <v>0</v>
      </c>
      <c r="O15" s="11">
        <v>0</v>
      </c>
      <c r="P15" s="11">
        <v>0</v>
      </c>
      <c r="Q15" s="11">
        <v>0</v>
      </c>
      <c r="R15" s="11">
        <v>25277</v>
      </c>
      <c r="S15" s="11">
        <v>31544</v>
      </c>
    </row>
    <row r="16" spans="1:19" x14ac:dyDescent="0.2">
      <c r="A16" s="10" t="s">
        <v>173</v>
      </c>
      <c r="B16" s="11">
        <v>162826.66666666666</v>
      </c>
      <c r="C16" s="11">
        <v>2269</v>
      </c>
      <c r="D16" s="11">
        <v>9551</v>
      </c>
      <c r="E16" s="11">
        <v>141606</v>
      </c>
      <c r="F16" s="11">
        <v>0</v>
      </c>
      <c r="G16" s="11">
        <v>4830.333333333333</v>
      </c>
      <c r="H16" s="11">
        <v>353</v>
      </c>
      <c r="I16" s="11">
        <v>0</v>
      </c>
      <c r="J16" s="11">
        <v>0</v>
      </c>
      <c r="K16" s="11">
        <v>0</v>
      </c>
      <c r="L16" s="11">
        <v>7934</v>
      </c>
      <c r="M16" s="11">
        <v>0</v>
      </c>
      <c r="N16" s="11">
        <v>8252</v>
      </c>
      <c r="O16" s="11">
        <v>0</v>
      </c>
      <c r="P16" s="11">
        <v>0</v>
      </c>
      <c r="Q16" s="11">
        <v>0</v>
      </c>
      <c r="R16" s="11">
        <v>699709</v>
      </c>
      <c r="S16" s="11">
        <v>52825</v>
      </c>
    </row>
    <row r="17" spans="1:19" x14ac:dyDescent="0.2">
      <c r="A17" s="12" t="s">
        <v>175</v>
      </c>
      <c r="B17" s="3">
        <f>SUM(B14:B16)</f>
        <v>1345174.3333333333</v>
      </c>
      <c r="C17" s="3">
        <f t="shared" ref="C17:Q17" si="1">SUM(C14:C16)</f>
        <v>18334</v>
      </c>
      <c r="D17" s="3">
        <f t="shared" si="1"/>
        <v>77164</v>
      </c>
      <c r="E17" s="3">
        <f t="shared" si="1"/>
        <v>1144077</v>
      </c>
      <c r="F17" s="3">
        <f t="shared" si="1"/>
        <v>544409</v>
      </c>
      <c r="G17" s="3">
        <f t="shared" si="1"/>
        <v>1052362.6666666667</v>
      </c>
      <c r="H17" s="3">
        <f t="shared" si="1"/>
        <v>680751.5</v>
      </c>
      <c r="I17" s="3">
        <f t="shared" si="1"/>
        <v>159475</v>
      </c>
      <c r="J17" s="3">
        <f t="shared" si="1"/>
        <v>345741</v>
      </c>
      <c r="K17" s="3">
        <f t="shared" si="1"/>
        <v>0</v>
      </c>
      <c r="L17" s="3">
        <f t="shared" si="1"/>
        <v>448978</v>
      </c>
      <c r="M17" s="3">
        <f t="shared" si="1"/>
        <v>722685</v>
      </c>
      <c r="N17" s="3">
        <f t="shared" si="1"/>
        <v>608385.66666666663</v>
      </c>
      <c r="O17" s="3">
        <f t="shared" si="1"/>
        <v>17985</v>
      </c>
      <c r="P17" s="3">
        <f t="shared" si="1"/>
        <v>37845.5</v>
      </c>
      <c r="Q17" s="3">
        <f t="shared" si="1"/>
        <v>71941</v>
      </c>
      <c r="R17" s="3">
        <f>SUM(R14:R16)</f>
        <v>1118015</v>
      </c>
      <c r="S17" s="3">
        <f>SUM(S14:S16)</f>
        <v>366628</v>
      </c>
    </row>
    <row r="18" spans="1:19" x14ac:dyDescent="0.2">
      <c r="A18" s="12" t="s">
        <v>3</v>
      </c>
      <c r="B18" s="3">
        <f>+B17+B13</f>
        <v>4416057.333333333</v>
      </c>
      <c r="C18" s="3">
        <f t="shared" ref="C18:Q18" si="2">+C17+C13</f>
        <v>417549</v>
      </c>
      <c r="D18" s="3">
        <f t="shared" si="2"/>
        <v>11376715</v>
      </c>
      <c r="E18" s="3">
        <f t="shared" si="2"/>
        <v>3726631</v>
      </c>
      <c r="F18" s="3">
        <f t="shared" si="2"/>
        <v>2280183.3333333335</v>
      </c>
      <c r="G18" s="3">
        <f t="shared" si="2"/>
        <v>3986042.666666667</v>
      </c>
      <c r="H18" s="3">
        <f t="shared" si="2"/>
        <v>3235378.25</v>
      </c>
      <c r="I18" s="3">
        <f t="shared" si="2"/>
        <v>849196</v>
      </c>
      <c r="J18" s="3">
        <f t="shared" si="2"/>
        <v>1156244</v>
      </c>
      <c r="K18" s="3">
        <f t="shared" si="2"/>
        <v>42179646</v>
      </c>
      <c r="L18" s="3">
        <f t="shared" si="2"/>
        <v>4074609</v>
      </c>
      <c r="M18" s="3">
        <f t="shared" si="2"/>
        <v>2482686.5</v>
      </c>
      <c r="N18" s="3">
        <f t="shared" si="2"/>
        <v>1783757</v>
      </c>
      <c r="O18" s="3">
        <f t="shared" si="2"/>
        <v>51229</v>
      </c>
      <c r="P18" s="3">
        <f t="shared" si="2"/>
        <v>509496</v>
      </c>
      <c r="Q18" s="3">
        <f t="shared" si="2"/>
        <v>713452</v>
      </c>
      <c r="R18" s="3">
        <f>+R17+R13</f>
        <v>9965049</v>
      </c>
      <c r="S18" s="3">
        <f>+S17+S13</f>
        <v>4011874</v>
      </c>
    </row>
    <row r="19" spans="1:19" x14ac:dyDescent="0.2">
      <c r="A19" s="10" t="s">
        <v>4</v>
      </c>
      <c r="B19" s="11">
        <v>1446</v>
      </c>
      <c r="C19" s="11">
        <v>8</v>
      </c>
      <c r="D19" s="11">
        <v>32</v>
      </c>
      <c r="E19" s="11">
        <v>473</v>
      </c>
      <c r="F19" s="11">
        <v>2820</v>
      </c>
      <c r="G19" s="11">
        <v>1523</v>
      </c>
      <c r="H19" s="11">
        <v>4432</v>
      </c>
      <c r="I19" s="11">
        <v>184</v>
      </c>
      <c r="J19" s="11">
        <v>101</v>
      </c>
      <c r="K19" s="11">
        <v>320</v>
      </c>
      <c r="L19" s="11">
        <v>403</v>
      </c>
      <c r="M19" s="11">
        <v>395</v>
      </c>
      <c r="N19" s="11">
        <v>355</v>
      </c>
      <c r="O19" s="11">
        <v>31</v>
      </c>
      <c r="P19" s="11">
        <v>482</v>
      </c>
      <c r="Q19" s="11">
        <v>333</v>
      </c>
      <c r="R19" s="11">
        <v>391</v>
      </c>
      <c r="S19" s="11">
        <v>313</v>
      </c>
    </row>
    <row r="20" spans="1:19" x14ac:dyDescent="0.2">
      <c r="A20" s="10" t="s">
        <v>5</v>
      </c>
      <c r="B20" s="11">
        <v>7</v>
      </c>
      <c r="C20" s="11">
        <v>1</v>
      </c>
      <c r="D20" s="11">
        <v>1</v>
      </c>
      <c r="E20" s="11">
        <v>1</v>
      </c>
      <c r="F20" s="11">
        <v>7</v>
      </c>
      <c r="G20" s="11">
        <v>4</v>
      </c>
      <c r="H20" s="11">
        <v>12</v>
      </c>
      <c r="I20" s="11">
        <v>1</v>
      </c>
      <c r="J20" s="11">
        <v>1</v>
      </c>
      <c r="K20" s="11">
        <v>2</v>
      </c>
      <c r="L20" s="11">
        <v>2</v>
      </c>
      <c r="M20" s="11">
        <v>2</v>
      </c>
      <c r="N20" s="11">
        <v>5</v>
      </c>
      <c r="O20" s="11">
        <v>2</v>
      </c>
      <c r="P20" s="11">
        <v>3</v>
      </c>
      <c r="Q20" s="11">
        <v>2</v>
      </c>
      <c r="R20" s="11">
        <v>1</v>
      </c>
      <c r="S20" s="11">
        <v>1</v>
      </c>
    </row>
    <row r="22" spans="1:19" x14ac:dyDescent="0.2">
      <c r="A22" s="103" t="s">
        <v>179</v>
      </c>
      <c r="B22" s="103"/>
      <c r="C22" s="103"/>
      <c r="D22" s="103"/>
      <c r="E22" s="103"/>
      <c r="F22" s="103"/>
      <c r="G22" s="103"/>
      <c r="H22" s="103"/>
      <c r="I22" s="103"/>
      <c r="J22" s="103"/>
      <c r="K22" s="103"/>
      <c r="L22" s="103"/>
      <c r="M22" s="103"/>
      <c r="N22" s="103"/>
      <c r="O22" s="103"/>
      <c r="P22" s="103"/>
      <c r="Q22" s="103"/>
      <c r="R22" s="103"/>
      <c r="S22" s="103"/>
    </row>
    <row r="23" spans="1:19" x14ac:dyDescent="0.2">
      <c r="A23" s="4" t="s">
        <v>180</v>
      </c>
      <c r="B23" s="5">
        <f>+B5/$B$18</f>
        <v>0.10645763053197076</v>
      </c>
      <c r="C23" s="5">
        <f>+C5/$C$18</f>
        <v>0</v>
      </c>
      <c r="D23" s="5">
        <f>+D5/$D$18</f>
        <v>0</v>
      </c>
      <c r="E23" s="5">
        <f>+E5/$E$18</f>
        <v>6.8737688276623035E-2</v>
      </c>
      <c r="F23" s="5">
        <f>+F5/$F$18</f>
        <v>4.6545526310018924E-2</v>
      </c>
      <c r="G23" s="5">
        <f>+G5/$G$18</f>
        <v>6.7125891276627908E-2</v>
      </c>
      <c r="H23" s="5">
        <f>+H5/$H$18</f>
        <v>4.0245526160658338E-2</v>
      </c>
      <c r="I23" s="5">
        <f t="shared" ref="I23:I36" si="3">+I5/$I$18</f>
        <v>1.2580134621453704E-2</v>
      </c>
      <c r="J23" s="5">
        <f>+J5/$J$18</f>
        <v>8.2442806189696988E-2</v>
      </c>
      <c r="K23" s="5">
        <f>+K5/$K$18</f>
        <v>0.12072585910275302</v>
      </c>
      <c r="L23" s="5">
        <f>+L5/$L$18</f>
        <v>6.3125811580939425E-2</v>
      </c>
      <c r="M23" s="5">
        <f>+M5/$M$18</f>
        <v>0</v>
      </c>
      <c r="N23" s="5">
        <f>+N5/$N$18</f>
        <v>0.14477794153949594</v>
      </c>
      <c r="O23" s="5">
        <f>+O5/$O$18</f>
        <v>9.8381775947217392E-2</v>
      </c>
      <c r="P23" s="5">
        <f>+P5/$P$18</f>
        <v>0.13259083486425802</v>
      </c>
      <c r="Q23" s="5">
        <f>+Q5/$Q$18</f>
        <v>0.13068853966349522</v>
      </c>
      <c r="R23" s="5">
        <f>+AEROTAXIS!R5/AEROTAXIS!$R$18</f>
        <v>5.5637759533344995E-2</v>
      </c>
      <c r="S23" s="5">
        <f>+AEROTAXIS!S5/AEROTAXIS!$S$18</f>
        <v>7.4974189119598467E-2</v>
      </c>
    </row>
    <row r="24" spans="1:19" x14ac:dyDescent="0.2">
      <c r="A24" s="6" t="s">
        <v>181</v>
      </c>
      <c r="B24" s="5">
        <f t="shared" ref="B24:B36" si="4">+B6/$B$18</f>
        <v>0.11010137851471131</v>
      </c>
      <c r="C24" s="5">
        <f t="shared" ref="C24:C36" si="5">+C6/$C$18</f>
        <v>0</v>
      </c>
      <c r="D24" s="5">
        <f t="shared" ref="D24:D36" si="6">+D6/$D$18</f>
        <v>0</v>
      </c>
      <c r="E24" s="5">
        <f t="shared" ref="E24:E36" si="7">+E6/$E$18</f>
        <v>0</v>
      </c>
      <c r="F24" s="5">
        <f t="shared" ref="F24:F36" si="8">+F6/$F$18</f>
        <v>3.3652703364495544E-2</v>
      </c>
      <c r="G24" s="5">
        <f t="shared" ref="G24:G36" si="9">+G6/$G$18</f>
        <v>0.10802326250396382</v>
      </c>
      <c r="H24" s="5">
        <f t="shared" ref="H24:H36" si="10">+H6/$H$18</f>
        <v>3.2302559986610531E-2</v>
      </c>
      <c r="I24" s="5">
        <f t="shared" si="3"/>
        <v>0.1279987187881243</v>
      </c>
      <c r="J24" s="5">
        <f t="shared" ref="J24:J36" si="11">+J6/$J$18</f>
        <v>0</v>
      </c>
      <c r="K24" s="5">
        <f t="shared" ref="K24:K36" si="12">+K6/$K$18</f>
        <v>2.9045525891800987E-3</v>
      </c>
      <c r="L24" s="5">
        <f t="shared" ref="L24:L36" si="13">+L6/$L$18</f>
        <v>9.5781705680226009E-2</v>
      </c>
      <c r="M24" s="5">
        <f t="shared" ref="M24:M36" si="14">+M6/$M$18</f>
        <v>0.11150179452782298</v>
      </c>
      <c r="N24" s="5">
        <f t="shared" ref="N24:N36" si="15">+N6/$N$18</f>
        <v>7.4067263646337478E-2</v>
      </c>
      <c r="O24" s="5">
        <f t="shared" ref="O24:O36" si="16">+O6/$O$18</f>
        <v>0.11268031778875247</v>
      </c>
      <c r="P24" s="5">
        <f t="shared" ref="P24:P36" si="17">+P6/$P$18</f>
        <v>7.2212539450751331E-2</v>
      </c>
      <c r="Q24" s="5">
        <f t="shared" ref="Q24:Q36" si="18">+Q6/$Q$18</f>
        <v>8.6239859163615776E-2</v>
      </c>
      <c r="R24" s="5">
        <f>+AEROTAXIS!R6/AEROTAXIS!$R$18</f>
        <v>0.23638398566830932</v>
      </c>
      <c r="S24" s="5">
        <f>+AEROTAXIS!S6/AEROTAXIS!$S$18</f>
        <v>0.19445276696127545</v>
      </c>
    </row>
    <row r="25" spans="1:19" x14ac:dyDescent="0.2">
      <c r="A25" s="6" t="s">
        <v>182</v>
      </c>
      <c r="B25" s="5">
        <f t="shared" si="4"/>
        <v>1.0492692878685454E-2</v>
      </c>
      <c r="C25" s="5">
        <f t="shared" si="5"/>
        <v>0.32446251817152</v>
      </c>
      <c r="D25" s="5">
        <f t="shared" si="6"/>
        <v>1.4412947850060408E-2</v>
      </c>
      <c r="E25" s="5">
        <f t="shared" si="7"/>
        <v>1.1595996491200765E-2</v>
      </c>
      <c r="F25" s="5">
        <f t="shared" si="8"/>
        <v>1.081009567944098E-2</v>
      </c>
      <c r="G25" s="5">
        <f t="shared" si="9"/>
        <v>0.15941090444925826</v>
      </c>
      <c r="H25" s="5">
        <f t="shared" si="10"/>
        <v>8.1374565709588977E-3</v>
      </c>
      <c r="I25" s="5">
        <f t="shared" si="3"/>
        <v>1.0246162252295112E-2</v>
      </c>
      <c r="J25" s="5">
        <f t="shared" si="11"/>
        <v>7.0266310571125132E-2</v>
      </c>
      <c r="K25" s="5">
        <f t="shared" si="12"/>
        <v>8.3038890369065685E-2</v>
      </c>
      <c r="L25" s="5">
        <f t="shared" si="13"/>
        <v>6.2628340535251362E-2</v>
      </c>
      <c r="M25" s="5">
        <f t="shared" si="14"/>
        <v>0.15942931175563246</v>
      </c>
      <c r="N25" s="5">
        <f t="shared" si="15"/>
        <v>4.0424041316539571E-3</v>
      </c>
      <c r="O25" s="5">
        <f t="shared" si="16"/>
        <v>7.0370298073356888E-2</v>
      </c>
      <c r="P25" s="5">
        <f t="shared" si="17"/>
        <v>1.4152221018418202E-2</v>
      </c>
      <c r="Q25" s="5">
        <f t="shared" si="18"/>
        <v>2.0212992604968519E-2</v>
      </c>
      <c r="R25" s="5">
        <f>+AEROTAXIS!R7/AEROTAXIS!$R$18</f>
        <v>6.8498408788556881E-3</v>
      </c>
      <c r="S25" s="5">
        <f>+AEROTAXIS!S7/AEROTAXIS!$S$18</f>
        <v>1.9816674202629496E-2</v>
      </c>
    </row>
    <row r="26" spans="1:19" x14ac:dyDescent="0.2">
      <c r="A26" s="6" t="s">
        <v>183</v>
      </c>
      <c r="B26" s="5">
        <f t="shared" si="4"/>
        <v>0.1370820819657233</v>
      </c>
      <c r="C26" s="5">
        <f t="shared" si="5"/>
        <v>0.6316288627203035</v>
      </c>
      <c r="D26" s="5">
        <f t="shared" si="6"/>
        <v>0.52245397726848219</v>
      </c>
      <c r="E26" s="5">
        <f t="shared" si="7"/>
        <v>0.16216845724730997</v>
      </c>
      <c r="F26" s="5">
        <f t="shared" si="8"/>
        <v>0.21420485194903915</v>
      </c>
      <c r="G26" s="5">
        <f t="shared" si="9"/>
        <v>0.173967697954061</v>
      </c>
      <c r="H26" s="5">
        <f t="shared" si="10"/>
        <v>0.17685598275873926</v>
      </c>
      <c r="I26" s="5">
        <f t="shared" si="3"/>
        <v>1.3708260519361843E-2</v>
      </c>
      <c r="J26" s="5">
        <f t="shared" si="11"/>
        <v>3.5967321776372463E-2</v>
      </c>
      <c r="K26" s="5">
        <f t="shared" si="12"/>
        <v>0.20200840471728948</v>
      </c>
      <c r="L26" s="5">
        <f t="shared" si="13"/>
        <v>0.22127080168919275</v>
      </c>
      <c r="M26" s="5">
        <f t="shared" si="14"/>
        <v>0.11765359822917634</v>
      </c>
      <c r="N26" s="5">
        <f t="shared" si="15"/>
        <v>9.9203535010654473E-2</v>
      </c>
      <c r="O26" s="5">
        <f t="shared" si="16"/>
        <v>6.4933924144527519E-2</v>
      </c>
      <c r="P26" s="5">
        <f t="shared" si="17"/>
        <v>0.2337476643585033</v>
      </c>
      <c r="Q26" s="5">
        <f t="shared" si="18"/>
        <v>0.19668036532240432</v>
      </c>
      <c r="R26" s="5">
        <f>+AEROTAXIS!R8/AEROTAXIS!$R$18</f>
        <v>2.0214953283220184E-2</v>
      </c>
      <c r="S26" s="5">
        <f>+AEROTAXIS!S8/AEROTAXIS!$S$18</f>
        <v>4.6959351166063541E-2</v>
      </c>
    </row>
    <row r="27" spans="1:19" x14ac:dyDescent="0.2">
      <c r="A27" s="6" t="s">
        <v>184</v>
      </c>
      <c r="B27" s="5">
        <f t="shared" si="4"/>
        <v>3.1847412609075426E-3</v>
      </c>
      <c r="C27" s="5">
        <f t="shared" si="5"/>
        <v>0</v>
      </c>
      <c r="D27" s="5">
        <f t="shared" si="6"/>
        <v>0</v>
      </c>
      <c r="E27" s="5">
        <f t="shared" si="7"/>
        <v>0</v>
      </c>
      <c r="F27" s="5">
        <f t="shared" si="8"/>
        <v>7.4555408556329526E-3</v>
      </c>
      <c r="G27" s="5">
        <f t="shared" si="9"/>
        <v>4.2565190805784981E-3</v>
      </c>
      <c r="H27" s="5">
        <f t="shared" si="10"/>
        <v>4.01035025811897E-3</v>
      </c>
      <c r="I27" s="5">
        <f t="shared" si="3"/>
        <v>0</v>
      </c>
      <c r="J27" s="5">
        <f t="shared" si="11"/>
        <v>0</v>
      </c>
      <c r="K27" s="5">
        <f t="shared" si="12"/>
        <v>4.7136716130808682E-3</v>
      </c>
      <c r="L27" s="5">
        <f t="shared" si="13"/>
        <v>0</v>
      </c>
      <c r="M27" s="5">
        <f t="shared" si="14"/>
        <v>0</v>
      </c>
      <c r="N27" s="5">
        <f t="shared" si="15"/>
        <v>7.8844820230558315E-3</v>
      </c>
      <c r="O27" s="5">
        <f t="shared" si="16"/>
        <v>0</v>
      </c>
      <c r="P27" s="5">
        <f t="shared" si="17"/>
        <v>0</v>
      </c>
      <c r="Q27" s="5">
        <f t="shared" si="18"/>
        <v>0</v>
      </c>
      <c r="R27" s="5">
        <f>+AEROTAXIS!R9/AEROTAXIS!$R$18</f>
        <v>2.0615051667081615E-3</v>
      </c>
      <c r="S27" s="5">
        <f>+AEROTAXIS!S9/AEROTAXIS!$S$18</f>
        <v>2.4759002899891673E-3</v>
      </c>
    </row>
    <row r="28" spans="1:19" x14ac:dyDescent="0.2">
      <c r="A28" s="6" t="s">
        <v>185</v>
      </c>
      <c r="B28" s="5">
        <f t="shared" si="4"/>
        <v>0.22906458340063823</v>
      </c>
      <c r="C28" s="5">
        <f t="shared" si="5"/>
        <v>0</v>
      </c>
      <c r="D28" s="5">
        <f t="shared" si="6"/>
        <v>1.7898224575371713E-2</v>
      </c>
      <c r="E28" s="5">
        <f t="shared" si="7"/>
        <v>0.39894290580419689</v>
      </c>
      <c r="F28" s="5">
        <f t="shared" si="8"/>
        <v>0.44857460291935591</v>
      </c>
      <c r="G28" s="5">
        <f t="shared" si="9"/>
        <v>0.22320383257312515</v>
      </c>
      <c r="H28" s="5">
        <f t="shared" si="10"/>
        <v>0.52803949584565579</v>
      </c>
      <c r="I28" s="5">
        <f t="shared" si="3"/>
        <v>0.64767144451928649</v>
      </c>
      <c r="J28" s="5">
        <f t="shared" si="11"/>
        <v>0.5123027665440858</v>
      </c>
      <c r="K28" s="5">
        <f t="shared" si="12"/>
        <v>0.13478655084018487</v>
      </c>
      <c r="L28" s="5">
        <f t="shared" si="13"/>
        <v>0.44700411745028784</v>
      </c>
      <c r="M28" s="5">
        <f t="shared" si="14"/>
        <v>0.32032538139632211</v>
      </c>
      <c r="N28" s="5">
        <f t="shared" si="15"/>
        <v>0.32895456051468897</v>
      </c>
      <c r="O28" s="5">
        <f t="shared" si="16"/>
        <v>0.30256300142497411</v>
      </c>
      <c r="P28" s="5">
        <f t="shared" si="17"/>
        <v>0.47301647117936158</v>
      </c>
      <c r="Q28" s="5">
        <f t="shared" si="18"/>
        <v>0.465343148522956</v>
      </c>
      <c r="R28" s="5">
        <f>+AEROTAXIS!R10/AEROTAXIS!$R$18</f>
        <v>0.49605777151722985</v>
      </c>
      <c r="S28" s="5">
        <f>+AEROTAXIS!S10/AEROTAXIS!$S$18</f>
        <v>0.56993539677467442</v>
      </c>
    </row>
    <row r="29" spans="1:19" x14ac:dyDescent="0.2">
      <c r="A29" s="6" t="s">
        <v>186</v>
      </c>
      <c r="B29" s="5">
        <f t="shared" si="4"/>
        <v>9.9007093205009722E-2</v>
      </c>
      <c r="C29" s="5">
        <f t="shared" si="5"/>
        <v>0</v>
      </c>
      <c r="D29" s="5">
        <f t="shared" si="6"/>
        <v>0</v>
      </c>
      <c r="E29" s="5">
        <f t="shared" si="7"/>
        <v>0</v>
      </c>
      <c r="F29" s="5">
        <f t="shared" si="8"/>
        <v>0</v>
      </c>
      <c r="G29" s="5">
        <f t="shared" si="9"/>
        <v>0</v>
      </c>
      <c r="H29" s="5">
        <f t="shared" si="10"/>
        <v>0</v>
      </c>
      <c r="I29" s="5">
        <f t="shared" si="3"/>
        <v>0</v>
      </c>
      <c r="J29" s="5">
        <f t="shared" si="11"/>
        <v>0</v>
      </c>
      <c r="K29" s="5">
        <f t="shared" si="12"/>
        <v>6.1147952735307452E-2</v>
      </c>
      <c r="L29" s="5">
        <f t="shared" si="13"/>
        <v>0</v>
      </c>
      <c r="M29" s="5">
        <f t="shared" si="14"/>
        <v>0</v>
      </c>
      <c r="N29" s="5">
        <f t="shared" si="15"/>
        <v>0</v>
      </c>
      <c r="O29" s="5">
        <f t="shared" si="16"/>
        <v>0</v>
      </c>
      <c r="P29" s="5">
        <f t="shared" si="17"/>
        <v>0</v>
      </c>
      <c r="Q29" s="5">
        <f t="shared" si="18"/>
        <v>0</v>
      </c>
      <c r="R29" s="5">
        <f>+AEROTAXIS!R11/AEROTAXIS!$R$18</f>
        <v>0</v>
      </c>
      <c r="S29" s="5">
        <f>+AEROTAXIS!S11/AEROTAXIS!$S$18</f>
        <v>0</v>
      </c>
    </row>
    <row r="30" spans="1:19" x14ac:dyDescent="0.2">
      <c r="A30" s="6" t="s">
        <v>187</v>
      </c>
      <c r="B30" s="5">
        <f t="shared" si="4"/>
        <v>0</v>
      </c>
      <c r="C30" s="5">
        <f t="shared" si="5"/>
        <v>0</v>
      </c>
      <c r="D30" s="5">
        <f t="shared" si="6"/>
        <v>0.43845222456570282</v>
      </c>
      <c r="E30" s="5">
        <f t="shared" si="7"/>
        <v>5.1554607901882425E-2</v>
      </c>
      <c r="F30" s="5">
        <f t="shared" si="8"/>
        <v>0</v>
      </c>
      <c r="G30" s="5">
        <f t="shared" si="9"/>
        <v>0</v>
      </c>
      <c r="H30" s="5">
        <f t="shared" si="10"/>
        <v>0</v>
      </c>
      <c r="I30" s="5">
        <f t="shared" si="3"/>
        <v>0</v>
      </c>
      <c r="J30" s="5">
        <f t="shared" si="11"/>
        <v>0</v>
      </c>
      <c r="K30" s="5">
        <f t="shared" si="12"/>
        <v>0.39067411803313856</v>
      </c>
      <c r="L30" s="5">
        <f t="shared" si="13"/>
        <v>0</v>
      </c>
      <c r="M30" s="5">
        <f t="shared" si="14"/>
        <v>0</v>
      </c>
      <c r="N30" s="5">
        <f t="shared" si="15"/>
        <v>0</v>
      </c>
      <c r="O30" s="5">
        <f t="shared" si="16"/>
        <v>0</v>
      </c>
      <c r="P30" s="5">
        <f t="shared" si="17"/>
        <v>0</v>
      </c>
      <c r="Q30" s="5">
        <f t="shared" si="18"/>
        <v>0</v>
      </c>
      <c r="R30" s="5">
        <f>+AEROTAXIS!R12/AEROTAXIS!$R$18</f>
        <v>7.0600556003287088E-2</v>
      </c>
      <c r="S30" s="5">
        <f>+AEROTAXIS!S12/AEROTAXIS!$S$18</f>
        <v>0</v>
      </c>
    </row>
    <row r="31" spans="1:19" x14ac:dyDescent="0.2">
      <c r="A31" s="7" t="s">
        <v>188</v>
      </c>
      <c r="B31" s="8">
        <f t="shared" si="4"/>
        <v>0.69539020175764632</v>
      </c>
      <c r="C31" s="8">
        <f t="shared" si="5"/>
        <v>0.95609138089182344</v>
      </c>
      <c r="D31" s="8">
        <f t="shared" si="6"/>
        <v>0.99321737425961709</v>
      </c>
      <c r="E31" s="8">
        <f t="shared" si="7"/>
        <v>0.69299965572121303</v>
      </c>
      <c r="F31" s="8">
        <f t="shared" si="8"/>
        <v>0.76124332107798354</v>
      </c>
      <c r="G31" s="8">
        <f t="shared" si="9"/>
        <v>0.7359881078376147</v>
      </c>
      <c r="H31" s="8">
        <f t="shared" si="10"/>
        <v>0.78959137158074177</v>
      </c>
      <c r="I31" s="8">
        <f t="shared" si="3"/>
        <v>0.81220472070052141</v>
      </c>
      <c r="J31" s="8">
        <f t="shared" si="11"/>
        <v>0.70097920508128042</v>
      </c>
      <c r="K31" s="8">
        <f t="shared" si="12"/>
        <v>1</v>
      </c>
      <c r="L31" s="8">
        <f t="shared" si="13"/>
        <v>0.88981077693589739</v>
      </c>
      <c r="M31" s="8">
        <f t="shared" si="14"/>
        <v>0.70891008590895388</v>
      </c>
      <c r="N31" s="8">
        <f t="shared" si="15"/>
        <v>0.65893018686588656</v>
      </c>
      <c r="O31" s="8">
        <f t="shared" si="16"/>
        <v>0.64892931737882842</v>
      </c>
      <c r="P31" s="8">
        <f t="shared" si="17"/>
        <v>0.92571973087129245</v>
      </c>
      <c r="Q31" s="8">
        <f t="shared" si="18"/>
        <v>0.89916490527743986</v>
      </c>
      <c r="R31" s="8">
        <f>+AEROTAXIS!R13/AEROTAXIS!$R$18</f>
        <v>0.88780637205095525</v>
      </c>
      <c r="S31" s="8">
        <f>+AEROTAXIS!S13/AEROTAXIS!$S$18</f>
        <v>0.90861427851423049</v>
      </c>
    </row>
    <row r="32" spans="1:19" x14ac:dyDescent="0.2">
      <c r="A32" s="6" t="s">
        <v>189</v>
      </c>
      <c r="B32" s="5">
        <f t="shared" si="4"/>
        <v>0.26741734633276198</v>
      </c>
      <c r="C32" s="5">
        <f t="shared" si="5"/>
        <v>3.8474526343016027E-2</v>
      </c>
      <c r="D32" s="5">
        <f t="shared" si="6"/>
        <v>5.9431039627871494E-3</v>
      </c>
      <c r="E32" s="5">
        <f t="shared" si="7"/>
        <v>0.26900194840862968</v>
      </c>
      <c r="F32" s="5">
        <f t="shared" si="8"/>
        <v>0.232996908143351</v>
      </c>
      <c r="G32" s="5">
        <f t="shared" si="9"/>
        <v>0.25639899489284612</v>
      </c>
      <c r="H32" s="5">
        <f t="shared" si="10"/>
        <v>0.207170058091353</v>
      </c>
      <c r="I32" s="5">
        <f t="shared" si="3"/>
        <v>0.18779527929947856</v>
      </c>
      <c r="J32" s="5">
        <f t="shared" si="11"/>
        <v>0.29902079491871958</v>
      </c>
      <c r="K32" s="5">
        <f t="shared" si="12"/>
        <v>0</v>
      </c>
      <c r="L32" s="5">
        <f t="shared" si="13"/>
        <v>4.6581647466051347E-2</v>
      </c>
      <c r="M32" s="5">
        <f t="shared" si="14"/>
        <v>0.29108991409104612</v>
      </c>
      <c r="N32" s="5">
        <f t="shared" si="15"/>
        <v>0.33644362245903819</v>
      </c>
      <c r="O32" s="5">
        <f t="shared" si="16"/>
        <v>0.35107068262117158</v>
      </c>
      <c r="P32" s="5">
        <f t="shared" si="17"/>
        <v>7.4280269128707582E-2</v>
      </c>
      <c r="Q32" s="5">
        <f t="shared" si="18"/>
        <v>0.10083509472256018</v>
      </c>
      <c r="R32" s="5">
        <f>+AEROTAXIS!R14/AEROTAXIS!$R$18</f>
        <v>3.9440749363098965E-2</v>
      </c>
      <c r="S32" s="5">
        <f>+AEROTAXIS!S14/AEROTAXIS!$S$18</f>
        <v>7.0355898515257462E-2</v>
      </c>
    </row>
    <row r="33" spans="1:19" x14ac:dyDescent="0.2">
      <c r="A33" s="6" t="s">
        <v>190</v>
      </c>
      <c r="B33" s="5">
        <f t="shared" si="4"/>
        <v>3.2094993935767141E-4</v>
      </c>
      <c r="C33" s="5">
        <f t="shared" si="5"/>
        <v>0</v>
      </c>
      <c r="D33" s="5">
        <f t="shared" si="6"/>
        <v>0</v>
      </c>
      <c r="E33" s="5">
        <f t="shared" si="7"/>
        <v>0</v>
      </c>
      <c r="F33" s="5">
        <f t="shared" si="8"/>
        <v>5.7597707786654576E-3</v>
      </c>
      <c r="G33" s="5">
        <f t="shared" si="9"/>
        <v>6.4010855210782152E-3</v>
      </c>
      <c r="H33" s="5">
        <f t="shared" si="10"/>
        <v>3.1294640742546872E-3</v>
      </c>
      <c r="I33" s="5">
        <f t="shared" si="3"/>
        <v>0</v>
      </c>
      <c r="J33" s="5">
        <f t="shared" si="11"/>
        <v>0</v>
      </c>
      <c r="K33" s="5">
        <f t="shared" si="12"/>
        <v>0</v>
      </c>
      <c r="L33" s="5">
        <f t="shared" si="13"/>
        <v>6.1660394899240641E-2</v>
      </c>
      <c r="M33" s="5">
        <f t="shared" si="14"/>
        <v>0</v>
      </c>
      <c r="N33" s="5">
        <f t="shared" si="15"/>
        <v>0</v>
      </c>
      <c r="O33" s="5">
        <f t="shared" si="16"/>
        <v>0</v>
      </c>
      <c r="P33" s="5">
        <f t="shared" si="17"/>
        <v>0</v>
      </c>
      <c r="Q33" s="5">
        <f t="shared" si="18"/>
        <v>0</v>
      </c>
      <c r="R33" s="5">
        <f>+AEROTAXIS!R15/AEROTAXIS!$R$18</f>
        <v>2.5365655502546953E-3</v>
      </c>
      <c r="S33" s="5">
        <f>+AEROTAXIS!S15/AEROTAXIS!$S$18</f>
        <v>7.8626596946962946E-3</v>
      </c>
    </row>
    <row r="34" spans="1:19" x14ac:dyDescent="0.2">
      <c r="A34" s="6" t="s">
        <v>191</v>
      </c>
      <c r="B34" s="5">
        <f t="shared" si="4"/>
        <v>3.6871501970234082E-2</v>
      </c>
      <c r="C34" s="5">
        <f t="shared" si="5"/>
        <v>5.4340927651604963E-3</v>
      </c>
      <c r="D34" s="5">
        <f t="shared" si="6"/>
        <v>8.3952177759572953E-4</v>
      </c>
      <c r="E34" s="5">
        <f t="shared" si="7"/>
        <v>3.7998395870157256E-2</v>
      </c>
      <c r="F34" s="5">
        <f t="shared" si="8"/>
        <v>0</v>
      </c>
      <c r="G34" s="5">
        <f t="shared" si="9"/>
        <v>1.2118117484609631E-3</v>
      </c>
      <c r="H34" s="5">
        <f t="shared" si="10"/>
        <v>1.0910625365055848E-4</v>
      </c>
      <c r="I34" s="5">
        <f t="shared" si="3"/>
        <v>0</v>
      </c>
      <c r="J34" s="5">
        <f t="shared" si="11"/>
        <v>0</v>
      </c>
      <c r="K34" s="5">
        <f t="shared" si="12"/>
        <v>0</v>
      </c>
      <c r="L34" s="5">
        <f t="shared" si="13"/>
        <v>1.9471806988106098E-3</v>
      </c>
      <c r="M34" s="5">
        <f t="shared" si="14"/>
        <v>0</v>
      </c>
      <c r="N34" s="5">
        <f t="shared" si="15"/>
        <v>4.6261906750751361E-3</v>
      </c>
      <c r="O34" s="5">
        <f t="shared" si="16"/>
        <v>0</v>
      </c>
      <c r="P34" s="5">
        <f t="shared" si="17"/>
        <v>0</v>
      </c>
      <c r="Q34" s="5">
        <f t="shared" si="18"/>
        <v>0</v>
      </c>
      <c r="R34" s="5">
        <f>+AEROTAXIS!R16/AEROTAXIS!$R$18</f>
        <v>7.021631303569105E-2</v>
      </c>
      <c r="S34" s="5">
        <f>+AEROTAXIS!S16/AEROTAXIS!$S$18</f>
        <v>1.3167163275815741E-2</v>
      </c>
    </row>
    <row r="35" spans="1:19" x14ac:dyDescent="0.2">
      <c r="A35" s="7" t="s">
        <v>192</v>
      </c>
      <c r="B35" s="8">
        <f t="shared" si="4"/>
        <v>0.30460979824235374</v>
      </c>
      <c r="C35" s="8">
        <f t="shared" si="5"/>
        <v>4.3908619108176526E-2</v>
      </c>
      <c r="D35" s="8">
        <f t="shared" si="6"/>
        <v>6.7826257403828787E-3</v>
      </c>
      <c r="E35" s="8">
        <f t="shared" si="7"/>
        <v>0.30700034427878692</v>
      </c>
      <c r="F35" s="8">
        <f t="shared" si="8"/>
        <v>0.23875667892201649</v>
      </c>
      <c r="G35" s="8">
        <f t="shared" si="9"/>
        <v>0.2640118921623853</v>
      </c>
      <c r="H35" s="8">
        <f t="shared" si="10"/>
        <v>0.21040862841925825</v>
      </c>
      <c r="I35" s="8">
        <f t="shared" si="3"/>
        <v>0.18779527929947856</v>
      </c>
      <c r="J35" s="8">
        <f t="shared" si="11"/>
        <v>0.29902079491871958</v>
      </c>
      <c r="K35" s="8">
        <f t="shared" si="12"/>
        <v>0</v>
      </c>
      <c r="L35" s="8">
        <f t="shared" si="13"/>
        <v>0.11018922306410259</v>
      </c>
      <c r="M35" s="8">
        <f t="shared" si="14"/>
        <v>0.29108991409104612</v>
      </c>
      <c r="N35" s="8">
        <f t="shared" si="15"/>
        <v>0.34106981313411333</v>
      </c>
      <c r="O35" s="8">
        <f t="shared" si="16"/>
        <v>0.35107068262117158</v>
      </c>
      <c r="P35" s="8">
        <f t="shared" si="17"/>
        <v>7.4280269128707582E-2</v>
      </c>
      <c r="Q35" s="8">
        <f t="shared" si="18"/>
        <v>0.10083509472256018</v>
      </c>
      <c r="R35" s="8">
        <f>+AEROTAXIS!R17/AEROTAXIS!$R$18</f>
        <v>0.11219362794904471</v>
      </c>
      <c r="S35" s="8">
        <f>+AEROTAXIS!S17/AEROTAXIS!$S$18</f>
        <v>9.1385721485769497E-2</v>
      </c>
    </row>
    <row r="36" spans="1:19" x14ac:dyDescent="0.2">
      <c r="A36" s="9" t="s">
        <v>3</v>
      </c>
      <c r="B36" s="8">
        <f t="shared" si="4"/>
        <v>1</v>
      </c>
      <c r="C36" s="8">
        <f t="shared" si="5"/>
        <v>1</v>
      </c>
      <c r="D36" s="8">
        <f t="shared" si="6"/>
        <v>1</v>
      </c>
      <c r="E36" s="8">
        <f t="shared" si="7"/>
        <v>1</v>
      </c>
      <c r="F36" s="8">
        <f t="shared" si="8"/>
        <v>1</v>
      </c>
      <c r="G36" s="8">
        <f t="shared" si="9"/>
        <v>1</v>
      </c>
      <c r="H36" s="8">
        <f t="shared" si="10"/>
        <v>1</v>
      </c>
      <c r="I36" s="8">
        <f t="shared" si="3"/>
        <v>1</v>
      </c>
      <c r="J36" s="8">
        <f t="shared" si="11"/>
        <v>1</v>
      </c>
      <c r="K36" s="8">
        <f t="shared" si="12"/>
        <v>1</v>
      </c>
      <c r="L36" s="8">
        <f t="shared" si="13"/>
        <v>1</v>
      </c>
      <c r="M36" s="8">
        <f t="shared" si="14"/>
        <v>1</v>
      </c>
      <c r="N36" s="8">
        <f t="shared" si="15"/>
        <v>1</v>
      </c>
      <c r="O36" s="8">
        <f t="shared" si="16"/>
        <v>1</v>
      </c>
      <c r="P36" s="8">
        <f t="shared" si="17"/>
        <v>1</v>
      </c>
      <c r="Q36" s="8">
        <f t="shared" si="18"/>
        <v>1</v>
      </c>
      <c r="R36" s="8">
        <f>+AEROTAXIS!R18/AEROTAXIS!$R$18</f>
        <v>1</v>
      </c>
      <c r="S36" s="8">
        <f>+AEROTAXIS!S18/AEROTAXIS!$S$18</f>
        <v>1</v>
      </c>
    </row>
    <row r="38" spans="1:19" x14ac:dyDescent="0.2">
      <c r="A38" s="1" t="s">
        <v>218</v>
      </c>
    </row>
  </sheetData>
  <mergeCells count="3">
    <mergeCell ref="A22:S22"/>
    <mergeCell ref="A1:S1"/>
    <mergeCell ref="A2:S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A225F-B825-4B36-A00F-48C580AC6E84}">
  <dimension ref="A1:M38"/>
  <sheetViews>
    <sheetView workbookViewId="0">
      <selection sqref="A1:M1"/>
    </sheetView>
  </sheetViews>
  <sheetFormatPr baseColWidth="10" defaultRowHeight="12.75" x14ac:dyDescent="0.2"/>
  <cols>
    <col min="1" max="1" width="25.85546875" style="1" bestFit="1" customWidth="1"/>
    <col min="2" max="6" width="11.42578125" style="2"/>
    <col min="7" max="16384" width="11.42578125" style="1"/>
  </cols>
  <sheetData>
    <row r="1" spans="1:13" ht="15" customHeight="1" x14ac:dyDescent="0.2">
      <c r="A1" s="109" t="s">
        <v>213</v>
      </c>
      <c r="B1" s="109"/>
      <c r="C1" s="109"/>
      <c r="D1" s="109"/>
      <c r="E1" s="109"/>
      <c r="F1" s="109"/>
      <c r="G1" s="109"/>
      <c r="H1" s="109"/>
      <c r="I1" s="109"/>
      <c r="J1" s="109"/>
      <c r="K1" s="109"/>
      <c r="L1" s="109"/>
      <c r="M1" s="109"/>
    </row>
    <row r="2" spans="1:13" ht="15" x14ac:dyDescent="0.2">
      <c r="A2" s="102" t="s">
        <v>485</v>
      </c>
      <c r="B2" s="102"/>
      <c r="C2" s="102"/>
      <c r="D2" s="102"/>
      <c r="E2" s="102"/>
      <c r="F2" s="102"/>
      <c r="G2" s="102"/>
      <c r="H2" s="102"/>
      <c r="I2" s="102"/>
      <c r="J2" s="102"/>
      <c r="K2" s="102"/>
      <c r="L2" s="102"/>
      <c r="M2" s="102"/>
    </row>
    <row r="3" spans="1:13" ht="51" x14ac:dyDescent="0.2">
      <c r="A3" s="3" t="s">
        <v>178</v>
      </c>
      <c r="B3" s="15" t="s">
        <v>33</v>
      </c>
      <c r="C3" s="15" t="s">
        <v>73</v>
      </c>
      <c r="D3" s="15" t="s">
        <v>38</v>
      </c>
      <c r="E3" s="15" t="s">
        <v>33</v>
      </c>
      <c r="F3" s="15" t="s">
        <v>214</v>
      </c>
      <c r="G3" s="15" t="s">
        <v>26</v>
      </c>
      <c r="H3" s="15" t="s">
        <v>215</v>
      </c>
      <c r="I3" s="15" t="s">
        <v>12</v>
      </c>
      <c r="J3" s="15" t="s">
        <v>216</v>
      </c>
      <c r="K3" s="15" t="s">
        <v>23</v>
      </c>
      <c r="L3" s="15" t="s">
        <v>6</v>
      </c>
      <c r="M3" s="15" t="s">
        <v>217</v>
      </c>
    </row>
    <row r="4" spans="1:13" x14ac:dyDescent="0.2">
      <c r="A4" s="3" t="s">
        <v>176</v>
      </c>
      <c r="B4" s="15" t="s">
        <v>36</v>
      </c>
      <c r="C4" s="15" t="s">
        <v>75</v>
      </c>
      <c r="D4" s="15" t="s">
        <v>40</v>
      </c>
      <c r="E4" s="15" t="s">
        <v>37</v>
      </c>
      <c r="F4" s="15" t="s">
        <v>35</v>
      </c>
      <c r="G4" s="3" t="s">
        <v>28</v>
      </c>
      <c r="H4" s="3" t="s">
        <v>10</v>
      </c>
      <c r="I4" s="3" t="s">
        <v>14</v>
      </c>
      <c r="J4" s="3" t="s">
        <v>11</v>
      </c>
      <c r="K4" s="3" t="s">
        <v>25</v>
      </c>
      <c r="L4" s="3" t="s">
        <v>9</v>
      </c>
      <c r="M4" s="3" t="s">
        <v>15</v>
      </c>
    </row>
    <row r="5" spans="1:13" x14ac:dyDescent="0.2">
      <c r="A5" s="10" t="s">
        <v>163</v>
      </c>
      <c r="B5" s="11">
        <v>1315334</v>
      </c>
      <c r="C5" s="11">
        <v>0</v>
      </c>
      <c r="D5" s="11">
        <v>5940000</v>
      </c>
      <c r="E5" s="11">
        <v>18186976</v>
      </c>
      <c r="F5" s="11">
        <v>5261379.333333333</v>
      </c>
      <c r="G5" s="11">
        <v>203862</v>
      </c>
      <c r="H5" s="11">
        <v>403296.57142857142</v>
      </c>
      <c r="I5" s="11">
        <v>0</v>
      </c>
      <c r="J5" s="11">
        <v>166141.33333333334</v>
      </c>
      <c r="K5" s="11">
        <v>2393484</v>
      </c>
      <c r="L5" s="11">
        <v>195477</v>
      </c>
      <c r="M5" s="11">
        <v>883853.5</v>
      </c>
    </row>
    <row r="6" spans="1:13" x14ac:dyDescent="0.2">
      <c r="A6" s="10" t="s">
        <v>164</v>
      </c>
      <c r="B6" s="11">
        <v>66885</v>
      </c>
      <c r="C6" s="11">
        <v>0</v>
      </c>
      <c r="D6" s="11">
        <v>3624000</v>
      </c>
      <c r="E6" s="11">
        <v>693173</v>
      </c>
      <c r="F6" s="11">
        <v>213165</v>
      </c>
      <c r="G6" s="11">
        <v>208285</v>
      </c>
      <c r="H6" s="11">
        <v>19657</v>
      </c>
      <c r="I6" s="11">
        <v>878454</v>
      </c>
      <c r="J6" s="11">
        <v>10924</v>
      </c>
      <c r="K6" s="11">
        <v>77383</v>
      </c>
      <c r="L6" s="11">
        <v>7262</v>
      </c>
      <c r="M6" s="11">
        <v>650673</v>
      </c>
    </row>
    <row r="7" spans="1:13" x14ac:dyDescent="0.2">
      <c r="A7" s="10" t="s">
        <v>165</v>
      </c>
      <c r="B7" s="11">
        <v>956562</v>
      </c>
      <c r="C7" s="11">
        <v>0</v>
      </c>
      <c r="D7" s="11">
        <v>5535552</v>
      </c>
      <c r="E7" s="11">
        <v>519624</v>
      </c>
      <c r="F7" s="11">
        <v>153653</v>
      </c>
      <c r="G7" s="11">
        <v>0</v>
      </c>
      <c r="H7" s="11">
        <v>391.42857142857144</v>
      </c>
      <c r="I7" s="11">
        <v>0</v>
      </c>
      <c r="J7" s="11">
        <v>0</v>
      </c>
      <c r="K7" s="11">
        <v>62088</v>
      </c>
      <c r="L7" s="11">
        <v>0</v>
      </c>
      <c r="M7" s="11">
        <v>41003</v>
      </c>
    </row>
    <row r="8" spans="1:13" x14ac:dyDescent="0.2">
      <c r="A8" s="10" t="s">
        <v>166</v>
      </c>
      <c r="B8" s="11">
        <v>1897266</v>
      </c>
      <c r="C8" s="11">
        <v>18019729</v>
      </c>
      <c r="D8" s="11">
        <v>3216600</v>
      </c>
      <c r="E8" s="11">
        <v>7408423</v>
      </c>
      <c r="F8" s="11">
        <v>2151316.3333333335</v>
      </c>
      <c r="G8" s="11">
        <v>697880</v>
      </c>
      <c r="H8" s="11">
        <v>179294.85714285713</v>
      </c>
      <c r="I8" s="11">
        <v>1018845</v>
      </c>
      <c r="J8" s="11">
        <v>311461.66666666669</v>
      </c>
      <c r="K8" s="11">
        <v>497887</v>
      </c>
      <c r="L8" s="11">
        <v>185240</v>
      </c>
      <c r="M8" s="11">
        <v>757413</v>
      </c>
    </row>
    <row r="9" spans="1:13" x14ac:dyDescent="0.2">
      <c r="A9" s="10" t="s">
        <v>167</v>
      </c>
      <c r="B9" s="11">
        <v>0</v>
      </c>
      <c r="C9" s="11">
        <v>0</v>
      </c>
      <c r="D9" s="11">
        <v>0</v>
      </c>
      <c r="E9" s="11">
        <v>0</v>
      </c>
      <c r="F9" s="11">
        <v>192093</v>
      </c>
      <c r="G9" s="11">
        <v>0</v>
      </c>
      <c r="H9" s="11">
        <v>0</v>
      </c>
      <c r="I9" s="11">
        <v>0</v>
      </c>
      <c r="J9" s="11">
        <v>0</v>
      </c>
      <c r="K9" s="11">
        <v>0</v>
      </c>
      <c r="L9" s="11">
        <v>0</v>
      </c>
      <c r="M9" s="11">
        <v>0</v>
      </c>
    </row>
    <row r="10" spans="1:13" x14ac:dyDescent="0.2">
      <c r="A10" s="10" t="s">
        <v>168</v>
      </c>
      <c r="B10" s="11">
        <v>4991073</v>
      </c>
      <c r="C10" s="11">
        <v>0</v>
      </c>
      <c r="D10" s="11">
        <v>1904588</v>
      </c>
      <c r="E10" s="11">
        <v>16550664</v>
      </c>
      <c r="F10" s="11">
        <v>4734984.666666667</v>
      </c>
      <c r="G10" s="11">
        <v>987740</v>
      </c>
      <c r="H10" s="11">
        <v>455969.57142857142</v>
      </c>
      <c r="I10" s="11">
        <v>145279</v>
      </c>
      <c r="J10" s="11">
        <v>299953</v>
      </c>
      <c r="K10" s="11">
        <v>1530170</v>
      </c>
      <c r="L10" s="11">
        <v>267542</v>
      </c>
      <c r="M10" s="11">
        <v>1426457</v>
      </c>
    </row>
    <row r="11" spans="1:13" x14ac:dyDescent="0.2">
      <c r="A11" s="10" t="s">
        <v>169</v>
      </c>
      <c r="B11" s="11">
        <v>128870</v>
      </c>
      <c r="C11" s="11">
        <v>0</v>
      </c>
      <c r="D11" s="11">
        <v>6532092</v>
      </c>
      <c r="E11" s="11">
        <v>1028124</v>
      </c>
      <c r="F11" s="11">
        <v>594501.66666666663</v>
      </c>
      <c r="G11" s="11">
        <v>99185</v>
      </c>
      <c r="H11" s="11">
        <v>58307.571428571428</v>
      </c>
      <c r="I11" s="11">
        <v>46654</v>
      </c>
      <c r="J11" s="11">
        <v>43490</v>
      </c>
      <c r="K11" s="11">
        <v>0</v>
      </c>
      <c r="L11" s="11">
        <v>312000</v>
      </c>
      <c r="M11" s="11">
        <v>355038.5</v>
      </c>
    </row>
    <row r="12" spans="1:13" x14ac:dyDescent="0.2">
      <c r="A12" s="10" t="s">
        <v>170</v>
      </c>
      <c r="B12" s="11">
        <v>0</v>
      </c>
      <c r="C12" s="11">
        <v>0</v>
      </c>
      <c r="D12" s="11">
        <v>0</v>
      </c>
      <c r="E12" s="11">
        <v>0</v>
      </c>
      <c r="F12" s="11">
        <v>0</v>
      </c>
      <c r="G12" s="11">
        <v>0</v>
      </c>
      <c r="H12" s="11">
        <v>37809.714285714283</v>
      </c>
      <c r="I12" s="11">
        <v>0</v>
      </c>
      <c r="J12" s="11">
        <v>0</v>
      </c>
      <c r="K12" s="11">
        <v>0</v>
      </c>
      <c r="L12" s="11">
        <v>0</v>
      </c>
      <c r="M12" s="11">
        <v>219385</v>
      </c>
    </row>
    <row r="13" spans="1:13" x14ac:dyDescent="0.2">
      <c r="A13" s="12" t="s">
        <v>174</v>
      </c>
      <c r="B13" s="15">
        <f>SUM(B5:B12)</f>
        <v>9355990</v>
      </c>
      <c r="C13" s="15">
        <f t="shared" ref="C13:F13" si="0">SUM(C5:C12)</f>
        <v>18019729</v>
      </c>
      <c r="D13" s="15">
        <f t="shared" si="0"/>
        <v>26752832</v>
      </c>
      <c r="E13" s="15">
        <f t="shared" si="0"/>
        <v>44386984</v>
      </c>
      <c r="F13" s="15">
        <f t="shared" si="0"/>
        <v>13301092.999999998</v>
      </c>
      <c r="G13" s="3">
        <f>SUM(G5:G12)</f>
        <v>2196952</v>
      </c>
      <c r="H13" s="3">
        <f>SUM(H5:H12)</f>
        <v>1154726.7142857143</v>
      </c>
      <c r="I13" s="3">
        <f>SUM(I5:I12)</f>
        <v>2089232</v>
      </c>
      <c r="J13" s="3">
        <f>SUM(J5:J12)</f>
        <v>831970</v>
      </c>
      <c r="K13" s="3">
        <f>SUM(K5:K12)</f>
        <v>4561012</v>
      </c>
      <c r="L13" s="3">
        <f>SUM(L5:L12)</f>
        <v>967521</v>
      </c>
      <c r="M13" s="3">
        <f>SUM(M5:M12)</f>
        <v>4333823</v>
      </c>
    </row>
    <row r="14" spans="1:13" x14ac:dyDescent="0.2">
      <c r="A14" s="10" t="s">
        <v>171</v>
      </c>
      <c r="B14" s="11">
        <v>304370</v>
      </c>
      <c r="C14" s="11">
        <v>3718003</v>
      </c>
      <c r="D14" s="11">
        <v>756000</v>
      </c>
      <c r="E14" s="11">
        <v>539650</v>
      </c>
      <c r="F14" s="11">
        <v>246379</v>
      </c>
      <c r="G14" s="11">
        <v>901208</v>
      </c>
      <c r="H14" s="11">
        <v>746960.28571428568</v>
      </c>
      <c r="I14" s="11">
        <v>917422</v>
      </c>
      <c r="J14" s="11">
        <v>61708</v>
      </c>
      <c r="K14" s="11">
        <v>1355300</v>
      </c>
      <c r="L14" s="11">
        <v>158774</v>
      </c>
      <c r="M14" s="11">
        <v>890076</v>
      </c>
    </row>
    <row r="15" spans="1:13" x14ac:dyDescent="0.2">
      <c r="A15" s="10" t="s">
        <v>172</v>
      </c>
      <c r="B15" s="11">
        <v>0</v>
      </c>
      <c r="C15" s="11">
        <v>1097946</v>
      </c>
      <c r="D15" s="11">
        <v>560000</v>
      </c>
      <c r="E15" s="11">
        <v>0</v>
      </c>
      <c r="F15" s="11">
        <v>0</v>
      </c>
      <c r="G15" s="11">
        <v>0</v>
      </c>
      <c r="H15" s="11">
        <v>7164</v>
      </c>
      <c r="I15" s="11">
        <v>0</v>
      </c>
      <c r="J15" s="11">
        <v>82866</v>
      </c>
      <c r="K15" s="11">
        <v>0</v>
      </c>
      <c r="L15" s="11">
        <v>50148</v>
      </c>
      <c r="M15" s="11">
        <v>0</v>
      </c>
    </row>
    <row r="16" spans="1:13" x14ac:dyDescent="0.2">
      <c r="A16" s="10" t="s">
        <v>173</v>
      </c>
      <c r="B16" s="11">
        <v>349071</v>
      </c>
      <c r="C16" s="11">
        <v>1104913</v>
      </c>
      <c r="D16" s="11">
        <v>0</v>
      </c>
      <c r="E16" s="11">
        <v>276408</v>
      </c>
      <c r="F16" s="11">
        <v>75213</v>
      </c>
      <c r="G16" s="11">
        <v>0</v>
      </c>
      <c r="H16" s="11">
        <v>46740.857142857145</v>
      </c>
      <c r="I16" s="11">
        <v>6082</v>
      </c>
      <c r="J16" s="11">
        <v>10867.666666666666</v>
      </c>
      <c r="K16" s="11">
        <v>86602</v>
      </c>
      <c r="L16" s="11">
        <v>17053</v>
      </c>
      <c r="M16" s="11">
        <v>1113174</v>
      </c>
    </row>
    <row r="17" spans="1:13" x14ac:dyDescent="0.2">
      <c r="A17" s="12" t="s">
        <v>175</v>
      </c>
      <c r="B17" s="15">
        <f>SUM(B14:B16)</f>
        <v>653441</v>
      </c>
      <c r="C17" s="15">
        <f t="shared" ref="C17:F17" si="1">SUM(C14:C16)</f>
        <v>5920862</v>
      </c>
      <c r="D17" s="15">
        <f t="shared" si="1"/>
        <v>1316000</v>
      </c>
      <c r="E17" s="15">
        <f t="shared" si="1"/>
        <v>816058</v>
      </c>
      <c r="F17" s="15">
        <f t="shared" si="1"/>
        <v>321592</v>
      </c>
      <c r="G17" s="3">
        <f>SUM(G14:G16)</f>
        <v>901208</v>
      </c>
      <c r="H17" s="3">
        <f>SUM(H14:H16)</f>
        <v>800865.14285714284</v>
      </c>
      <c r="I17" s="3">
        <f>SUM(I14:I16)</f>
        <v>923504</v>
      </c>
      <c r="J17" s="3">
        <f>SUM(J14:J16)</f>
        <v>155441.66666666666</v>
      </c>
      <c r="K17" s="3">
        <f>SUM(K14:K16)</f>
        <v>1441902</v>
      </c>
      <c r="L17" s="3">
        <f>SUM(L14:L16)</f>
        <v>225975</v>
      </c>
      <c r="M17" s="3">
        <f>SUM(M14:M16)</f>
        <v>2003250</v>
      </c>
    </row>
    <row r="18" spans="1:13" x14ac:dyDescent="0.2">
      <c r="A18" s="12" t="s">
        <v>3</v>
      </c>
      <c r="B18" s="15">
        <f>+B17+B13</f>
        <v>10009431</v>
      </c>
      <c r="C18" s="15">
        <f t="shared" ref="C18:F18" si="2">+C17+C13</f>
        <v>23940591</v>
      </c>
      <c r="D18" s="15">
        <f t="shared" si="2"/>
        <v>28068832</v>
      </c>
      <c r="E18" s="15">
        <f t="shared" si="2"/>
        <v>45203042</v>
      </c>
      <c r="F18" s="15">
        <f t="shared" si="2"/>
        <v>13622684.999999998</v>
      </c>
      <c r="G18" s="3">
        <f>+G17+G13</f>
        <v>3098160</v>
      </c>
      <c r="H18" s="3">
        <f>+H17+H13</f>
        <v>1955591.8571428573</v>
      </c>
      <c r="I18" s="3">
        <f>+I17+I13</f>
        <v>3012736</v>
      </c>
      <c r="J18" s="3">
        <f>+J17+J13</f>
        <v>987411.66666666663</v>
      </c>
      <c r="K18" s="3">
        <f>+K17+K13</f>
        <v>6002914</v>
      </c>
      <c r="L18" s="3">
        <f>+L17+L13</f>
        <v>1193496</v>
      </c>
      <c r="M18" s="3">
        <f>+M17+M13</f>
        <v>6337073</v>
      </c>
    </row>
    <row r="19" spans="1:13" x14ac:dyDescent="0.2">
      <c r="A19" s="10" t="s">
        <v>4</v>
      </c>
      <c r="B19" s="11">
        <v>320</v>
      </c>
      <c r="C19" s="11">
        <v>0</v>
      </c>
      <c r="D19" s="11">
        <v>8</v>
      </c>
      <c r="E19" s="11">
        <v>1605</v>
      </c>
      <c r="F19" s="11">
        <v>2424</v>
      </c>
      <c r="G19" s="11">
        <v>1032</v>
      </c>
      <c r="H19" s="11">
        <v>74730</v>
      </c>
      <c r="I19" s="11">
        <v>99</v>
      </c>
      <c r="J19" s="11">
        <v>743</v>
      </c>
      <c r="K19" s="11">
        <v>99</v>
      </c>
      <c r="L19" s="11">
        <v>342</v>
      </c>
      <c r="M19" s="11">
        <v>5101</v>
      </c>
    </row>
    <row r="20" spans="1:13" x14ac:dyDescent="0.2">
      <c r="A20" s="10" t="s">
        <v>5</v>
      </c>
      <c r="B20" s="11">
        <v>1</v>
      </c>
      <c r="C20" s="11">
        <v>1</v>
      </c>
      <c r="D20" s="11">
        <v>1</v>
      </c>
      <c r="E20" s="11">
        <v>4</v>
      </c>
      <c r="F20" s="11">
        <v>7</v>
      </c>
      <c r="G20" s="11">
        <v>4</v>
      </c>
      <c r="H20" s="11">
        <v>21</v>
      </c>
      <c r="I20" s="11">
        <v>1</v>
      </c>
      <c r="J20" s="11">
        <v>8</v>
      </c>
      <c r="K20" s="11">
        <v>2</v>
      </c>
      <c r="L20" s="11">
        <v>2</v>
      </c>
      <c r="M20" s="11">
        <v>16</v>
      </c>
    </row>
    <row r="22" spans="1:13" x14ac:dyDescent="0.2">
      <c r="A22" s="103" t="s">
        <v>179</v>
      </c>
      <c r="B22" s="103"/>
      <c r="C22" s="103"/>
      <c r="D22" s="103"/>
      <c r="E22" s="103"/>
      <c r="F22" s="103"/>
      <c r="G22" s="103"/>
      <c r="H22" s="103"/>
      <c r="I22" s="103"/>
      <c r="J22" s="103"/>
      <c r="K22" s="103"/>
      <c r="L22" s="103"/>
      <c r="M22" s="103"/>
    </row>
    <row r="23" spans="1:13" x14ac:dyDescent="0.2">
      <c r="A23" s="4" t="s">
        <v>180</v>
      </c>
      <c r="B23" s="5">
        <f>+B5/$B$18</f>
        <v>0.13140946773098292</v>
      </c>
      <c r="C23" s="5">
        <f>+C5/$C$18</f>
        <v>0</v>
      </c>
      <c r="D23" s="5">
        <f>+D5/$D$18</f>
        <v>0.21162262825898848</v>
      </c>
      <c r="E23" s="5">
        <f>+E5/$E$18</f>
        <v>0.40233964784936377</v>
      </c>
      <c r="F23" s="5">
        <f>+F5/$F$18</f>
        <v>0.38622190363598174</v>
      </c>
      <c r="G23" s="5">
        <f>+'TRABAJOS AEREOS ESPECIALES'!G5/'TRABAJOS AEREOS ESPECIALES'!$G$18</f>
        <v>6.5800991556278568E-2</v>
      </c>
      <c r="H23" s="5">
        <f>+'TRABAJOS AEREOS ESPECIALES'!H5/'TRABAJOS AEREOS ESPECIALES'!$H$18</f>
        <v>0.20622737303569696</v>
      </c>
      <c r="I23" s="5">
        <f>+'TRABAJOS AEREOS ESPECIALES'!I5/'TRABAJOS AEREOS ESPECIALES'!$I$18</f>
        <v>0</v>
      </c>
      <c r="J23" s="5">
        <f>+'TRABAJOS AEREOS ESPECIALES'!J5/'TRABAJOS AEREOS ESPECIALES'!$J$18</f>
        <v>0.16825943924097853</v>
      </c>
      <c r="K23" s="5">
        <f>+'TRABAJOS AEREOS ESPECIALES'!K5/'TRABAJOS AEREOS ESPECIALES'!$K$18</f>
        <v>0.39872035481434515</v>
      </c>
      <c r="L23" s="5">
        <f>+'TRABAJOS AEREOS ESPECIALES'!L5/'TRABAJOS AEREOS ESPECIALES'!$L$18</f>
        <v>0.16378521587001549</v>
      </c>
      <c r="M23" s="5">
        <f>+'TRABAJOS AEREOS ESPECIALES'!M5/'TRABAJOS AEREOS ESPECIALES'!$M$18</f>
        <v>0.13947346038147265</v>
      </c>
    </row>
    <row r="24" spans="1:13" x14ac:dyDescent="0.2">
      <c r="A24" s="6" t="s">
        <v>181</v>
      </c>
      <c r="B24" s="5">
        <f t="shared" ref="B24:B36" si="3">+B6/$B$18</f>
        <v>6.6821980190482355E-3</v>
      </c>
      <c r="C24" s="5">
        <f t="shared" ref="C24:C36" si="4">+C6/$C$18</f>
        <v>0</v>
      </c>
      <c r="D24" s="5">
        <f t="shared" ref="D24:D36" si="5">+D6/$D$18</f>
        <v>0.12911117926103943</v>
      </c>
      <c r="E24" s="5">
        <f t="shared" ref="E24:E36" si="6">+E6/$E$18</f>
        <v>1.5334653804936402E-2</v>
      </c>
      <c r="F24" s="5">
        <f t="shared" ref="F24:F36" si="7">+F6/$F$18</f>
        <v>1.5647796304473018E-2</v>
      </c>
      <c r="G24" s="5">
        <f>+'TRABAJOS AEREOS ESPECIALES'!G6/'TRABAJOS AEREOS ESPECIALES'!$G$18</f>
        <v>6.7228613112298913E-2</v>
      </c>
      <c r="H24" s="5">
        <f>+'TRABAJOS AEREOS ESPECIALES'!H6/'TRABAJOS AEREOS ESPECIALES'!$H$18</f>
        <v>1.00516884073751E-2</v>
      </c>
      <c r="I24" s="5">
        <f>+'TRABAJOS AEREOS ESPECIALES'!I6/'TRABAJOS AEREOS ESPECIALES'!$I$18</f>
        <v>0.29158014509070823</v>
      </c>
      <c r="J24" s="5">
        <f>+'TRABAJOS AEREOS ESPECIALES'!J6/'TRABAJOS AEREOS ESPECIALES'!$J$18</f>
        <v>1.106326810668296E-2</v>
      </c>
      <c r="K24" s="5">
        <f>+'TRABAJOS AEREOS ESPECIALES'!K6/'TRABAJOS AEREOS ESPECIALES'!$K$18</f>
        <v>1.2890905983327431E-2</v>
      </c>
      <c r="L24" s="5">
        <f>+'TRABAJOS AEREOS ESPECIALES'!L6/'TRABAJOS AEREOS ESPECIALES'!$L$18</f>
        <v>6.0846454449784496E-3</v>
      </c>
      <c r="M24" s="5">
        <f>+'TRABAJOS AEREOS ESPECIALES'!M6/'TRABAJOS AEREOS ESPECIALES'!$M$18</f>
        <v>0.10267721391247979</v>
      </c>
    </row>
    <row r="25" spans="1:13" x14ac:dyDescent="0.2">
      <c r="A25" s="6" t="s">
        <v>182</v>
      </c>
      <c r="B25" s="5">
        <f t="shared" si="3"/>
        <v>9.5566071637838354E-2</v>
      </c>
      <c r="C25" s="5">
        <f t="shared" si="4"/>
        <v>0</v>
      </c>
      <c r="D25" s="5">
        <f t="shared" si="5"/>
        <v>0.19721347863708757</v>
      </c>
      <c r="E25" s="5">
        <f t="shared" si="6"/>
        <v>1.1495332548636881E-2</v>
      </c>
      <c r="F25" s="5">
        <f t="shared" si="7"/>
        <v>1.1279200833022272E-2</v>
      </c>
      <c r="G25" s="5">
        <f>+'TRABAJOS AEREOS ESPECIALES'!G7/'TRABAJOS AEREOS ESPECIALES'!$G$18</f>
        <v>0</v>
      </c>
      <c r="H25" s="5">
        <f>+'TRABAJOS AEREOS ESPECIALES'!H7/'TRABAJOS AEREOS ESPECIALES'!$H$18</f>
        <v>2.0015862205544934E-4</v>
      </c>
      <c r="I25" s="5">
        <f>+'TRABAJOS AEREOS ESPECIALES'!I7/'TRABAJOS AEREOS ESPECIALES'!$I$18</f>
        <v>0</v>
      </c>
      <c r="J25" s="5">
        <f>+'TRABAJOS AEREOS ESPECIALES'!J7/'TRABAJOS AEREOS ESPECIALES'!$J$18</f>
        <v>0</v>
      </c>
      <c r="K25" s="5">
        <f>+'TRABAJOS AEREOS ESPECIALES'!K7/'TRABAJOS AEREOS ESPECIALES'!$K$18</f>
        <v>1.0342976760953098E-2</v>
      </c>
      <c r="L25" s="5">
        <f>+'TRABAJOS AEREOS ESPECIALES'!L7/'TRABAJOS AEREOS ESPECIALES'!$L$18</f>
        <v>0</v>
      </c>
      <c r="M25" s="5">
        <f>+'TRABAJOS AEREOS ESPECIALES'!M7/'TRABAJOS AEREOS ESPECIALES'!$M$18</f>
        <v>6.4703373308150312E-3</v>
      </c>
    </row>
    <row r="26" spans="1:13" x14ac:dyDescent="0.2">
      <c r="A26" s="6" t="s">
        <v>183</v>
      </c>
      <c r="B26" s="5">
        <f t="shared" si="3"/>
        <v>0.1895478374345155</v>
      </c>
      <c r="C26" s="5">
        <f t="shared" si="4"/>
        <v>0.75268521984273484</v>
      </c>
      <c r="D26" s="5">
        <f t="shared" si="5"/>
        <v>0.11459685960570073</v>
      </c>
      <c r="E26" s="5">
        <f t="shared" si="6"/>
        <v>0.16389213363118349</v>
      </c>
      <c r="F26" s="5">
        <f t="shared" si="7"/>
        <v>0.15792160894370924</v>
      </c>
      <c r="G26" s="5">
        <f>+'TRABAJOS AEREOS ESPECIALES'!G8/'TRABAJOS AEREOS ESPECIALES'!$G$18</f>
        <v>0.2252562811475198</v>
      </c>
      <c r="H26" s="5">
        <f>+'TRABAJOS AEREOS ESPECIALES'!H8/'TRABAJOS AEREOS ESPECIALES'!$H$18</f>
        <v>9.1683168186642502E-2</v>
      </c>
      <c r="I26" s="5">
        <f>+'TRABAJOS AEREOS ESPECIALES'!I8/'TRABAJOS AEREOS ESPECIALES'!$I$18</f>
        <v>0.33817931607681523</v>
      </c>
      <c r="J26" s="5">
        <f>+'TRABAJOS AEREOS ESPECIALES'!J8/'TRABAJOS AEREOS ESPECIALES'!$J$18</f>
        <v>0.31543243530644938</v>
      </c>
      <c r="K26" s="5">
        <f>+'TRABAJOS AEREOS ESPECIALES'!K8/'TRABAJOS AEREOS ESPECIALES'!$K$18</f>
        <v>8.2940885043497212E-2</v>
      </c>
      <c r="L26" s="5">
        <f>+'TRABAJOS AEREOS ESPECIALES'!L8/'TRABAJOS AEREOS ESPECIALES'!$L$18</f>
        <v>0.15520789344916111</v>
      </c>
      <c r="M26" s="5">
        <f>+'TRABAJOS AEREOS ESPECIALES'!M8/'TRABAJOS AEREOS ESPECIALES'!$M$18</f>
        <v>0.11952095233872168</v>
      </c>
    </row>
    <row r="27" spans="1:13" x14ac:dyDescent="0.2">
      <c r="A27" s="6" t="s">
        <v>184</v>
      </c>
      <c r="B27" s="5">
        <f t="shared" si="3"/>
        <v>0</v>
      </c>
      <c r="C27" s="5">
        <f t="shared" si="4"/>
        <v>0</v>
      </c>
      <c r="D27" s="5">
        <f t="shared" si="5"/>
        <v>0</v>
      </c>
      <c r="E27" s="5">
        <f t="shared" si="6"/>
        <v>0</v>
      </c>
      <c r="F27" s="5">
        <f t="shared" si="7"/>
        <v>1.410096467766817E-2</v>
      </c>
      <c r="G27" s="5">
        <f>+'TRABAJOS AEREOS ESPECIALES'!G9/'TRABAJOS AEREOS ESPECIALES'!$G$18</f>
        <v>0</v>
      </c>
      <c r="H27" s="5">
        <f>+'TRABAJOS AEREOS ESPECIALES'!H9/'TRABAJOS AEREOS ESPECIALES'!$H$18</f>
        <v>0</v>
      </c>
      <c r="I27" s="5">
        <f>+'TRABAJOS AEREOS ESPECIALES'!I9/'TRABAJOS AEREOS ESPECIALES'!$I$18</f>
        <v>0</v>
      </c>
      <c r="J27" s="5">
        <f>+'TRABAJOS AEREOS ESPECIALES'!J9/'TRABAJOS AEREOS ESPECIALES'!$J$18</f>
        <v>0</v>
      </c>
      <c r="K27" s="5">
        <f>+'TRABAJOS AEREOS ESPECIALES'!K9/'TRABAJOS AEREOS ESPECIALES'!$K$18</f>
        <v>0</v>
      </c>
      <c r="L27" s="5">
        <f>+'TRABAJOS AEREOS ESPECIALES'!L9/'TRABAJOS AEREOS ESPECIALES'!$L$18</f>
        <v>0</v>
      </c>
      <c r="M27" s="5">
        <f>+'TRABAJOS AEREOS ESPECIALES'!M9/'TRABAJOS AEREOS ESPECIALES'!$M$18</f>
        <v>0</v>
      </c>
    </row>
    <row r="28" spans="1:13" x14ac:dyDescent="0.2">
      <c r="A28" s="6" t="s">
        <v>185</v>
      </c>
      <c r="B28" s="5">
        <f t="shared" si="3"/>
        <v>0.49863703541190302</v>
      </c>
      <c r="C28" s="5">
        <f t="shared" si="4"/>
        <v>0</v>
      </c>
      <c r="D28" s="5">
        <f t="shared" si="5"/>
        <v>6.7854195001772782E-2</v>
      </c>
      <c r="E28" s="5">
        <f t="shared" si="6"/>
        <v>0.36614049116428932</v>
      </c>
      <c r="F28" s="5">
        <f t="shared" si="7"/>
        <v>0.34758086725683429</v>
      </c>
      <c r="G28" s="5">
        <f>+'TRABAJOS AEREOS ESPECIALES'!G10/'TRABAJOS AEREOS ESPECIALES'!$G$18</f>
        <v>0.31881503860355825</v>
      </c>
      <c r="H28" s="5">
        <f>+'TRABAJOS AEREOS ESPECIALES'!H10/'TRABAJOS AEREOS ESPECIALES'!$H$18</f>
        <v>0.23316192985930528</v>
      </c>
      <c r="I28" s="5">
        <f>+'TRABAJOS AEREOS ESPECIALES'!I10/'TRABAJOS AEREOS ESPECIALES'!$I$18</f>
        <v>4.8221616497429579E-2</v>
      </c>
      <c r="J28" s="5">
        <f>+'TRABAJOS AEREOS ESPECIALES'!J10/'TRABAJOS AEREOS ESPECIALES'!$J$18</f>
        <v>0.3037770467231668</v>
      </c>
      <c r="K28" s="5">
        <f>+'TRABAJOS AEREOS ESPECIALES'!K10/'TRABAJOS AEREOS ESPECIALES'!$K$18</f>
        <v>0.25490453469764851</v>
      </c>
      <c r="L28" s="5">
        <f>+'TRABAJOS AEREOS ESPECIALES'!L10/'TRABAJOS AEREOS ESPECIALES'!$L$18</f>
        <v>0.2241666499091744</v>
      </c>
      <c r="M28" s="5">
        <f>+'TRABAJOS AEREOS ESPECIALES'!M10/'TRABAJOS AEREOS ESPECIALES'!$M$18</f>
        <v>0.22509713869478859</v>
      </c>
    </row>
    <row r="29" spans="1:13" x14ac:dyDescent="0.2">
      <c r="A29" s="6" t="s">
        <v>186</v>
      </c>
      <c r="B29" s="5">
        <f t="shared" si="3"/>
        <v>1.2874857721682681E-2</v>
      </c>
      <c r="C29" s="5">
        <f t="shared" si="4"/>
        <v>0</v>
      </c>
      <c r="D29" s="5">
        <f t="shared" si="5"/>
        <v>0.23271691533156777</v>
      </c>
      <c r="E29" s="5">
        <f t="shared" si="6"/>
        <v>2.2744575464633553E-2</v>
      </c>
      <c r="F29" s="5">
        <f t="shared" si="7"/>
        <v>4.3640564739378961E-2</v>
      </c>
      <c r="G29" s="5">
        <f>+'TRABAJOS AEREOS ESPECIALES'!G11/'TRABAJOS AEREOS ESPECIALES'!$G$18</f>
        <v>3.2014163245281071E-2</v>
      </c>
      <c r="H29" s="5">
        <f>+'TRABAJOS AEREOS ESPECIALES'!H11/'TRABAJOS AEREOS ESPECIALES'!$H$18</f>
        <v>2.9815818272918907E-2</v>
      </c>
      <c r="I29" s="5">
        <f>+'TRABAJOS AEREOS ESPECIALES'!I11/'TRABAJOS AEREOS ESPECIALES'!$I$18</f>
        <v>1.5485591834133491E-2</v>
      </c>
      <c r="J29" s="5">
        <f>+'TRABAJOS AEREOS ESPECIALES'!J11/'TRABAJOS AEREOS ESPECIALES'!$J$18</f>
        <v>4.4044446169868363E-2</v>
      </c>
      <c r="K29" s="5">
        <f>+'TRABAJOS AEREOS ESPECIALES'!K11/'TRABAJOS AEREOS ESPECIALES'!$K$18</f>
        <v>0</v>
      </c>
      <c r="L29" s="5">
        <f>+'TRABAJOS AEREOS ESPECIALES'!L11/'TRABAJOS AEREOS ESPECIALES'!$L$18</f>
        <v>0.26141687948681858</v>
      </c>
      <c r="M29" s="5">
        <f>+'TRABAJOS AEREOS ESPECIALES'!M11/'TRABAJOS AEREOS ESPECIALES'!$M$18</f>
        <v>5.6025628866828582E-2</v>
      </c>
    </row>
    <row r="30" spans="1:13" x14ac:dyDescent="0.2">
      <c r="A30" s="6" t="s">
        <v>187</v>
      </c>
      <c r="B30" s="5">
        <f t="shared" si="3"/>
        <v>0</v>
      </c>
      <c r="C30" s="5">
        <f t="shared" si="4"/>
        <v>0</v>
      </c>
      <c r="D30" s="5">
        <f t="shared" si="5"/>
        <v>0</v>
      </c>
      <c r="E30" s="5">
        <f t="shared" si="6"/>
        <v>0</v>
      </c>
      <c r="F30" s="5">
        <f t="shared" si="7"/>
        <v>0</v>
      </c>
      <c r="G30" s="5">
        <f>+'TRABAJOS AEREOS ESPECIALES'!G12/'TRABAJOS AEREOS ESPECIALES'!$G$18</f>
        <v>0</v>
      </c>
      <c r="H30" s="5">
        <f>+'TRABAJOS AEREOS ESPECIALES'!H12/'TRABAJOS AEREOS ESPECIALES'!$H$18</f>
        <v>1.9334154081084548E-2</v>
      </c>
      <c r="I30" s="5">
        <f>+'TRABAJOS AEREOS ESPECIALES'!I12/'TRABAJOS AEREOS ESPECIALES'!$I$18</f>
        <v>0</v>
      </c>
      <c r="J30" s="5">
        <f>+'TRABAJOS AEREOS ESPECIALES'!J12/'TRABAJOS AEREOS ESPECIALES'!$J$18</f>
        <v>0</v>
      </c>
      <c r="K30" s="5">
        <f>+'TRABAJOS AEREOS ESPECIALES'!K12/'TRABAJOS AEREOS ESPECIALES'!$K$18</f>
        <v>0</v>
      </c>
      <c r="L30" s="5">
        <f>+'TRABAJOS AEREOS ESPECIALES'!L12/'TRABAJOS AEREOS ESPECIALES'!$L$18</f>
        <v>0</v>
      </c>
      <c r="M30" s="5">
        <f>+'TRABAJOS AEREOS ESPECIALES'!M12/'TRABAJOS AEREOS ESPECIALES'!$M$18</f>
        <v>3.4619295059406766E-2</v>
      </c>
    </row>
    <row r="31" spans="1:13" x14ac:dyDescent="0.2">
      <c r="A31" s="7" t="s">
        <v>188</v>
      </c>
      <c r="B31" s="8">
        <f t="shared" si="3"/>
        <v>0.93471746795597077</v>
      </c>
      <c r="C31" s="8">
        <f t="shared" si="4"/>
        <v>0.75268521984273484</v>
      </c>
      <c r="D31" s="8">
        <f t="shared" si="5"/>
        <v>0.95311525609615677</v>
      </c>
      <c r="E31" s="8">
        <f t="shared" si="6"/>
        <v>0.98194683446304343</v>
      </c>
      <c r="F31" s="8">
        <f t="shared" si="7"/>
        <v>0.97639290639106757</v>
      </c>
      <c r="G31" s="8">
        <f>+'TRABAJOS AEREOS ESPECIALES'!G13/'TRABAJOS AEREOS ESPECIALES'!$G$18</f>
        <v>0.70911508766493658</v>
      </c>
      <c r="H31" s="8">
        <f>+'TRABAJOS AEREOS ESPECIALES'!H13/'TRABAJOS AEREOS ESPECIALES'!$H$18</f>
        <v>0.59047429046507871</v>
      </c>
      <c r="I31" s="8">
        <f>+'TRABAJOS AEREOS ESPECIALES'!I13/'TRABAJOS AEREOS ESPECIALES'!$I$18</f>
        <v>0.69346666949908653</v>
      </c>
      <c r="J31" s="8">
        <f>+'TRABAJOS AEREOS ESPECIALES'!J13/'TRABAJOS AEREOS ESPECIALES'!$J$18</f>
        <v>0.84257663554714601</v>
      </c>
      <c r="K31" s="8">
        <f>+'TRABAJOS AEREOS ESPECIALES'!K13/'TRABAJOS AEREOS ESPECIALES'!$K$18</f>
        <v>0.75979965729977139</v>
      </c>
      <c r="L31" s="8">
        <f>+'TRABAJOS AEREOS ESPECIALES'!L13/'TRABAJOS AEREOS ESPECIALES'!$L$18</f>
        <v>0.81066128416014804</v>
      </c>
      <c r="M31" s="8">
        <f>+'TRABAJOS AEREOS ESPECIALES'!M13/'TRABAJOS AEREOS ESPECIALES'!$M$18</f>
        <v>0.68388402658451308</v>
      </c>
    </row>
    <row r="32" spans="1:13" x14ac:dyDescent="0.2">
      <c r="A32" s="6" t="s">
        <v>189</v>
      </c>
      <c r="B32" s="5">
        <f t="shared" si="3"/>
        <v>3.0408321911605165E-2</v>
      </c>
      <c r="C32" s="5">
        <f t="shared" si="4"/>
        <v>0.15530122042517663</v>
      </c>
      <c r="D32" s="5">
        <f t="shared" si="5"/>
        <v>2.6933789051143988E-2</v>
      </c>
      <c r="E32" s="5">
        <f t="shared" si="6"/>
        <v>1.1938355830123114E-2</v>
      </c>
      <c r="F32" s="5">
        <f t="shared" si="7"/>
        <v>1.8085935335067943E-2</v>
      </c>
      <c r="G32" s="5">
        <f>+'TRABAJOS AEREOS ESPECIALES'!G14/'TRABAJOS AEREOS ESPECIALES'!$G$18</f>
        <v>0.29088491233506342</v>
      </c>
      <c r="H32" s="5">
        <f>+'TRABAJOS AEREOS ESPECIALES'!H14/'TRABAJOS AEREOS ESPECIALES'!$H$18</f>
        <v>0.38196123745657412</v>
      </c>
      <c r="I32" s="5">
        <f>+'TRABAJOS AEREOS ESPECIALES'!I14/'TRABAJOS AEREOS ESPECIALES'!$I$18</f>
        <v>0.30451456748948463</v>
      </c>
      <c r="J32" s="5">
        <f>+'TRABAJOS AEREOS ESPECIALES'!J14/'TRABAJOS AEREOS ESPECIALES'!$J$18</f>
        <v>6.2494704167630186E-2</v>
      </c>
      <c r="K32" s="5">
        <f>+'TRABAJOS AEREOS ESPECIALES'!K14/'TRABAJOS AEREOS ESPECIALES'!$K$18</f>
        <v>0.22577368258149291</v>
      </c>
      <c r="L32" s="5">
        <f>+'TRABAJOS AEREOS ESPECIALES'!L14/'TRABAJOS AEREOS ESPECIALES'!$L$18</f>
        <v>0.13303270392192348</v>
      </c>
      <c r="M32" s="5">
        <f>+'TRABAJOS AEREOS ESPECIALES'!M14/'TRABAJOS AEREOS ESPECIALES'!$M$18</f>
        <v>0.1404553805834334</v>
      </c>
    </row>
    <row r="33" spans="1:13" x14ac:dyDescent="0.2">
      <c r="A33" s="6" t="s">
        <v>190</v>
      </c>
      <c r="B33" s="5">
        <f t="shared" si="3"/>
        <v>0</v>
      </c>
      <c r="C33" s="5">
        <f t="shared" si="4"/>
        <v>4.5861273850758319E-2</v>
      </c>
      <c r="D33" s="5">
        <f t="shared" si="5"/>
        <v>1.9950954852699251E-2</v>
      </c>
      <c r="E33" s="5">
        <f t="shared" si="6"/>
        <v>0</v>
      </c>
      <c r="F33" s="5">
        <f t="shared" si="7"/>
        <v>0</v>
      </c>
      <c r="G33" s="5">
        <f>+'TRABAJOS AEREOS ESPECIALES'!G15/'TRABAJOS AEREOS ESPECIALES'!$G$18</f>
        <v>0</v>
      </c>
      <c r="H33" s="5">
        <f>+'TRABAJOS AEREOS ESPECIALES'!H15/'TRABAJOS AEREOS ESPECIALES'!$H$18</f>
        <v>3.6633410871666689E-3</v>
      </c>
      <c r="I33" s="5">
        <f>+'TRABAJOS AEREOS ESPECIALES'!I15/'TRABAJOS AEREOS ESPECIALES'!$I$18</f>
        <v>0</v>
      </c>
      <c r="J33" s="5">
        <f>+'TRABAJOS AEREOS ESPECIALES'!J15/'TRABAJOS AEREOS ESPECIALES'!$J$18</f>
        <v>8.3922443695385415E-2</v>
      </c>
      <c r="K33" s="5">
        <f>+'TRABAJOS AEREOS ESPECIALES'!K15/'TRABAJOS AEREOS ESPECIALES'!$K$18</f>
        <v>0</v>
      </c>
      <c r="L33" s="5">
        <f>+'TRABAJOS AEREOS ESPECIALES'!L15/'TRABAJOS AEREOS ESPECIALES'!$L$18</f>
        <v>4.2017736129823645E-2</v>
      </c>
      <c r="M33" s="5">
        <f>+'TRABAJOS AEREOS ESPECIALES'!M15/'TRABAJOS AEREOS ESPECIALES'!$M$18</f>
        <v>0</v>
      </c>
    </row>
    <row r="34" spans="1:13" x14ac:dyDescent="0.2">
      <c r="A34" s="6" t="s">
        <v>191</v>
      </c>
      <c r="B34" s="5">
        <f t="shared" si="3"/>
        <v>3.4874210132424109E-2</v>
      </c>
      <c r="C34" s="5">
        <f t="shared" si="4"/>
        <v>4.6152285881330163E-2</v>
      </c>
      <c r="D34" s="5">
        <f t="shared" si="5"/>
        <v>0</v>
      </c>
      <c r="E34" s="5">
        <f t="shared" si="6"/>
        <v>6.1148097068334474E-3</v>
      </c>
      <c r="F34" s="5">
        <f t="shared" si="7"/>
        <v>5.5211582738645144E-3</v>
      </c>
      <c r="G34" s="5">
        <f>+'TRABAJOS AEREOS ESPECIALES'!G16/'TRABAJOS AEREOS ESPECIALES'!$G$18</f>
        <v>0</v>
      </c>
      <c r="H34" s="5">
        <f>+'TRABAJOS AEREOS ESPECIALES'!H16/'TRABAJOS AEREOS ESPECIALES'!$H$18</f>
        <v>2.3901130991180384E-2</v>
      </c>
      <c r="I34" s="5">
        <f>+'TRABAJOS AEREOS ESPECIALES'!I16/'TRABAJOS AEREOS ESPECIALES'!$I$18</f>
        <v>2.0187630114288143E-3</v>
      </c>
      <c r="J34" s="5">
        <f>+'TRABAJOS AEREOS ESPECIALES'!J16/'TRABAJOS AEREOS ESPECIALES'!$J$18</f>
        <v>1.1006216589838415E-2</v>
      </c>
      <c r="K34" s="5">
        <f>+'TRABAJOS AEREOS ESPECIALES'!K16/'TRABAJOS AEREOS ESPECIALES'!$K$18</f>
        <v>1.4426660118735668E-2</v>
      </c>
      <c r="L34" s="5">
        <f>+'TRABAJOS AEREOS ESPECIALES'!L16/'TRABAJOS AEREOS ESPECIALES'!$L$18</f>
        <v>1.4288275788104862E-2</v>
      </c>
      <c r="M34" s="5">
        <f>+'TRABAJOS AEREOS ESPECIALES'!M16/'TRABAJOS AEREOS ESPECIALES'!$M$18</f>
        <v>0.17566059283205354</v>
      </c>
    </row>
    <row r="35" spans="1:13" x14ac:dyDescent="0.2">
      <c r="A35" s="7" t="s">
        <v>192</v>
      </c>
      <c r="B35" s="8">
        <f t="shared" si="3"/>
        <v>6.5282532044029271E-2</v>
      </c>
      <c r="C35" s="8">
        <f t="shared" si="4"/>
        <v>0.24731478015726513</v>
      </c>
      <c r="D35" s="8">
        <f t="shared" si="5"/>
        <v>4.6884743903843236E-2</v>
      </c>
      <c r="E35" s="8">
        <f t="shared" si="6"/>
        <v>1.8053165536956562E-2</v>
      </c>
      <c r="F35" s="8">
        <f t="shared" si="7"/>
        <v>2.3607093608932456E-2</v>
      </c>
      <c r="G35" s="8">
        <f>+'TRABAJOS AEREOS ESPECIALES'!G17/'TRABAJOS AEREOS ESPECIALES'!$G$18</f>
        <v>0.29088491233506342</v>
      </c>
      <c r="H35" s="8">
        <f>+'TRABAJOS AEREOS ESPECIALES'!H17/'TRABAJOS AEREOS ESPECIALES'!$H$18</f>
        <v>0.40952570953492118</v>
      </c>
      <c r="I35" s="8">
        <f>+'TRABAJOS AEREOS ESPECIALES'!I17/'TRABAJOS AEREOS ESPECIALES'!$I$18</f>
        <v>0.30653333050091347</v>
      </c>
      <c r="J35" s="8">
        <f>+'TRABAJOS AEREOS ESPECIALES'!J17/'TRABAJOS AEREOS ESPECIALES'!$J$18</f>
        <v>0.15742336445285401</v>
      </c>
      <c r="K35" s="8">
        <f>+'TRABAJOS AEREOS ESPECIALES'!K17/'TRABAJOS AEREOS ESPECIALES'!$K$18</f>
        <v>0.24020034270022858</v>
      </c>
      <c r="L35" s="8">
        <f>+'TRABAJOS AEREOS ESPECIALES'!L17/'TRABAJOS AEREOS ESPECIALES'!$L$18</f>
        <v>0.18933871583985198</v>
      </c>
      <c r="M35" s="8">
        <f>+'TRABAJOS AEREOS ESPECIALES'!M17/'TRABAJOS AEREOS ESPECIALES'!$M$18</f>
        <v>0.31611597341548692</v>
      </c>
    </row>
    <row r="36" spans="1:13" x14ac:dyDescent="0.2">
      <c r="A36" s="9" t="s">
        <v>3</v>
      </c>
      <c r="B36" s="8">
        <f t="shared" si="3"/>
        <v>1</v>
      </c>
      <c r="C36" s="8">
        <f t="shared" si="4"/>
        <v>1</v>
      </c>
      <c r="D36" s="8">
        <f t="shared" si="5"/>
        <v>1</v>
      </c>
      <c r="E36" s="8">
        <f t="shared" si="6"/>
        <v>1</v>
      </c>
      <c r="F36" s="8">
        <f t="shared" si="7"/>
        <v>1</v>
      </c>
      <c r="G36" s="8">
        <f>+'TRABAJOS AEREOS ESPECIALES'!G18/'TRABAJOS AEREOS ESPECIALES'!$G$18</f>
        <v>1</v>
      </c>
      <c r="H36" s="8">
        <f>+'TRABAJOS AEREOS ESPECIALES'!H18/'TRABAJOS AEREOS ESPECIALES'!$H$18</f>
        <v>1</v>
      </c>
      <c r="I36" s="8">
        <f>+'TRABAJOS AEREOS ESPECIALES'!I18/'TRABAJOS AEREOS ESPECIALES'!$I$18</f>
        <v>1</v>
      </c>
      <c r="J36" s="8">
        <f>+'TRABAJOS AEREOS ESPECIALES'!J18/'TRABAJOS AEREOS ESPECIALES'!$J$18</f>
        <v>1</v>
      </c>
      <c r="K36" s="8">
        <f>+'TRABAJOS AEREOS ESPECIALES'!K18/'TRABAJOS AEREOS ESPECIALES'!$K$18</f>
        <v>1</v>
      </c>
      <c r="L36" s="8">
        <f>+'TRABAJOS AEREOS ESPECIALES'!L18/'TRABAJOS AEREOS ESPECIALES'!$L$18</f>
        <v>1</v>
      </c>
      <c r="M36" s="8">
        <f>+'TRABAJOS AEREOS ESPECIALES'!M18/'TRABAJOS AEREOS ESPECIALES'!$M$18</f>
        <v>1</v>
      </c>
    </row>
    <row r="38" spans="1:13" x14ac:dyDescent="0.2">
      <c r="A38" s="1" t="s">
        <v>218</v>
      </c>
    </row>
  </sheetData>
  <mergeCells count="3">
    <mergeCell ref="A22:M22"/>
    <mergeCell ref="A1:M1"/>
    <mergeCell ref="A2:M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7f46df1b-c851-4487-9672-e2321d678dfc">25</Orden>
    <Descripci_x00f3_n xmlns="7f46df1b-c851-4487-9672-e2321d678dfc" xsi:nil="true"/>
    <Formato xmlns="7f46df1b-c851-4487-9672-e2321d678dfc">/Style%20Library/Images/xls.svg</Formato>
    <Filtro xmlns="7f46df1b-c851-4487-9672-e2321d678dfc">COSTOS</Filtro>
  </documentManagement>
</p:properties>
</file>

<file path=customXml/itemProps1.xml><?xml version="1.0" encoding="utf-8"?>
<ds:datastoreItem xmlns:ds="http://schemas.openxmlformats.org/officeDocument/2006/customXml" ds:itemID="{140618C5-6AAE-4A62-9F0D-F34EDEF0DA2E}"/>
</file>

<file path=customXml/itemProps2.xml><?xml version="1.0" encoding="utf-8"?>
<ds:datastoreItem xmlns:ds="http://schemas.openxmlformats.org/officeDocument/2006/customXml" ds:itemID="{506D1B3B-1E02-4216-877E-BA6C083B26C6}"/>
</file>

<file path=customXml/itemProps3.xml><?xml version="1.0" encoding="utf-8"?>
<ds:datastoreItem xmlns:ds="http://schemas.openxmlformats.org/officeDocument/2006/customXml" ds:itemID="{998822AA-A1A0-4D52-8E7A-3A9168766A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CONTENIDO</vt:lpstr>
      <vt:lpstr>EMPRESA POR TIPO DE AERONAVE</vt:lpstr>
      <vt:lpstr>COBERTURA</vt:lpstr>
      <vt:lpstr>GRAFICAS</vt:lpstr>
      <vt:lpstr>PAX REGULAR NACIONAL - INTER</vt:lpstr>
      <vt:lpstr>CARGA NACIONAL - INTER</vt:lpstr>
      <vt:lpstr>AEROTAXIS</vt:lpstr>
      <vt:lpstr>TRABAJOS AEREOS ESPECIALES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de Operación II Semestre 2022</dc:title>
  <dc:creator>Juan David Dominguez Arrieta</dc:creator>
  <cp:lastModifiedBy>Juan David Dominguez Arrieta</cp:lastModifiedBy>
  <dcterms:created xsi:type="dcterms:W3CDTF">2023-06-08T16:42:46Z</dcterms:created>
  <dcterms:modified xsi:type="dcterms:W3CDTF">2023-06-09T19:06:28Z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